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to_sešit" defaultThemeVersion="124226"/>
  <bookViews>
    <workbookView xWindow="480" yWindow="315" windowWidth="11100" windowHeight="6090"/>
  </bookViews>
  <sheets>
    <sheet name="CENÍK 2013-04 KATALOG " sheetId="6" r:id="rId1"/>
  </sheets>
  <definedNames>
    <definedName name="HTML_CodePage" hidden="1">1250</definedName>
    <definedName name="HTML_Control" localSheetId="0" hidden="1">{"'List1'!$A$2:$E$127"}</definedName>
    <definedName name="HTML_Control" hidden="1">{"'List1'!$A$2:$E$127"}</definedName>
    <definedName name="HTML_Description" hidden="1">""</definedName>
    <definedName name="HTML_Email" hidden="1">"crystal@hronov.cz"</definedName>
    <definedName name="HTML_Header" hidden="1">""</definedName>
    <definedName name="HTML_LastUpdate" hidden="1">"6.4.2001"</definedName>
    <definedName name="HTML_LineAfter" hidden="1">FALSE</definedName>
    <definedName name="HTML_LineBefore" hidden="1">TRUE</definedName>
    <definedName name="HTML_Name" hidden="1">"CRYSTAL PM"</definedName>
    <definedName name="HTML_OBDlg2" hidden="1">TRUE</definedName>
    <definedName name="HTML_OBDlg4" hidden="1">TRUE</definedName>
    <definedName name="HTML_OS" hidden="1">0</definedName>
    <definedName name="HTML_PathFile" hidden="1">"C:\Dokumenty\PriceList 04 -2001.htm"</definedName>
    <definedName name="HTML_Title" hidden="1">"PRICE LIST 2001-04X"</definedName>
  </definedNames>
  <calcPr calcId="124519"/>
</workbook>
</file>

<file path=xl/calcChain.xml><?xml version="1.0" encoding="utf-8"?>
<calcChain xmlns="http://schemas.openxmlformats.org/spreadsheetml/2006/main">
  <c r="K79" i="6"/>
  <c r="L79"/>
  <c r="M79"/>
  <c r="Q79"/>
  <c r="R79" s="1"/>
  <c r="E79"/>
  <c r="E126"/>
  <c r="K126"/>
  <c r="L126"/>
  <c r="M126"/>
  <c r="E127"/>
  <c r="L127"/>
  <c r="M127"/>
  <c r="E121"/>
  <c r="K121"/>
  <c r="L121"/>
  <c r="M121"/>
  <c r="E122"/>
  <c r="K122"/>
  <c r="L122"/>
  <c r="M122"/>
  <c r="E123"/>
  <c r="K123"/>
  <c r="L123"/>
  <c r="M123"/>
  <c r="E124"/>
  <c r="K124"/>
  <c r="L124"/>
  <c r="M124"/>
  <c r="E125"/>
  <c r="L125"/>
  <c r="M125"/>
  <c r="E114"/>
  <c r="K114"/>
  <c r="L114"/>
  <c r="M114"/>
  <c r="E115"/>
  <c r="K115"/>
  <c r="L115"/>
  <c r="M115"/>
  <c r="H98"/>
  <c r="H99"/>
  <c r="H100"/>
  <c r="H101"/>
  <c r="H102"/>
  <c r="H103"/>
  <c r="H104"/>
  <c r="H105"/>
  <c r="H106"/>
  <c r="H107"/>
  <c r="H108"/>
  <c r="H109"/>
  <c r="H110"/>
  <c r="H111"/>
  <c r="H112"/>
  <c r="H113"/>
  <c r="H97"/>
  <c r="K66"/>
  <c r="K67"/>
  <c r="K68"/>
  <c r="K69"/>
  <c r="K70"/>
  <c r="K71"/>
  <c r="K72"/>
  <c r="K73"/>
  <c r="K74"/>
  <c r="K75"/>
  <c r="K76"/>
  <c r="K77"/>
  <c r="K78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16"/>
  <c r="K117"/>
  <c r="K118"/>
  <c r="K119"/>
  <c r="K120"/>
  <c r="K128"/>
  <c r="K129"/>
  <c r="K130"/>
  <c r="K65"/>
  <c r="K7"/>
  <c r="E200"/>
  <c r="K200"/>
  <c r="L200"/>
  <c r="M200"/>
  <c r="E201"/>
  <c r="K201"/>
  <c r="L201"/>
  <c r="M201"/>
  <c r="E202"/>
  <c r="K202"/>
  <c r="L202"/>
  <c r="M202"/>
  <c r="E203"/>
  <c r="K203"/>
  <c r="L203"/>
  <c r="M203"/>
  <c r="E204"/>
  <c r="K204"/>
  <c r="L204"/>
  <c r="M204"/>
  <c r="E205"/>
  <c r="K205"/>
  <c r="L205"/>
  <c r="M205"/>
  <c r="E206"/>
  <c r="K206"/>
  <c r="L206"/>
  <c r="M206"/>
  <c r="E207"/>
  <c r="K207"/>
  <c r="L207"/>
  <c r="M207"/>
  <c r="E208"/>
  <c r="K208"/>
  <c r="L208"/>
  <c r="M208"/>
  <c r="E209"/>
  <c r="K209"/>
  <c r="L209"/>
  <c r="M209"/>
  <c r="E210"/>
  <c r="K210"/>
  <c r="L210"/>
  <c r="M210"/>
  <c r="T4"/>
  <c r="S4"/>
  <c r="K158"/>
  <c r="L158"/>
  <c r="M158"/>
  <c r="K159"/>
  <c r="L159"/>
  <c r="M159"/>
  <c r="K160"/>
  <c r="L160"/>
  <c r="M160"/>
  <c r="L157"/>
  <c r="K157"/>
  <c r="R4"/>
  <c r="S79" l="1"/>
  <c r="T79"/>
  <c r="Q114"/>
  <c r="R114" s="1"/>
  <c r="Q125"/>
  <c r="T125" s="1"/>
  <c r="Q124"/>
  <c r="T124" s="1"/>
  <c r="Q123"/>
  <c r="R123" s="1"/>
  <c r="Q122"/>
  <c r="T122" s="1"/>
  <c r="Q121"/>
  <c r="T121" s="1"/>
  <c r="Q127"/>
  <c r="T127" s="1"/>
  <c r="Q126"/>
  <c r="R126" s="1"/>
  <c r="R127"/>
  <c r="R122"/>
  <c r="S122"/>
  <c r="R124"/>
  <c r="S124"/>
  <c r="T123"/>
  <c r="S121"/>
  <c r="Q115"/>
  <c r="S114"/>
  <c r="S115"/>
  <c r="R115"/>
  <c r="T115"/>
  <c r="T114"/>
  <c r="L97"/>
  <c r="M97"/>
  <c r="M148"/>
  <c r="M149"/>
  <c r="M150"/>
  <c r="M151"/>
  <c r="M152"/>
  <c r="M153"/>
  <c r="M154"/>
  <c r="M157"/>
  <c r="M147"/>
  <c r="K148"/>
  <c r="L148"/>
  <c r="K149"/>
  <c r="L149"/>
  <c r="K150"/>
  <c r="L150"/>
  <c r="K151"/>
  <c r="L151"/>
  <c r="K152"/>
  <c r="L152"/>
  <c r="K153"/>
  <c r="L153"/>
  <c r="K154"/>
  <c r="L154"/>
  <c r="K147"/>
  <c r="L147"/>
  <c r="K180"/>
  <c r="K181"/>
  <c r="K182"/>
  <c r="K183"/>
  <c r="K184"/>
  <c r="K185"/>
  <c r="K186"/>
  <c r="K189"/>
  <c r="K190"/>
  <c r="K191"/>
  <c r="K192"/>
  <c r="K193"/>
  <c r="K194"/>
  <c r="K179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133"/>
  <c r="K134"/>
  <c r="K135"/>
  <c r="K136"/>
  <c r="K137"/>
  <c r="K138"/>
  <c r="K139"/>
  <c r="K140"/>
  <c r="K141"/>
  <c r="K142"/>
  <c r="K143"/>
  <c r="K144"/>
  <c r="M59"/>
  <c r="I59"/>
  <c r="L59" s="1"/>
  <c r="E59"/>
  <c r="M58"/>
  <c r="I58"/>
  <c r="L58" s="1"/>
  <c r="E58"/>
  <c r="M57"/>
  <c r="I57"/>
  <c r="L57" s="1"/>
  <c r="E57"/>
  <c r="L181"/>
  <c r="M163"/>
  <c r="M162"/>
  <c r="M164"/>
  <c r="M165"/>
  <c r="M168"/>
  <c r="L168"/>
  <c r="K168"/>
  <c r="Q168" s="1"/>
  <c r="R168" s="1"/>
  <c r="E168"/>
  <c r="E158"/>
  <c r="E144"/>
  <c r="L144"/>
  <c r="M144"/>
  <c r="E137"/>
  <c r="L137"/>
  <c r="M137"/>
  <c r="E142"/>
  <c r="L142"/>
  <c r="M142"/>
  <c r="E134"/>
  <c r="L134"/>
  <c r="M134"/>
  <c r="M111"/>
  <c r="L111"/>
  <c r="E111"/>
  <c r="M113"/>
  <c r="L113"/>
  <c r="E113"/>
  <c r="E77"/>
  <c r="L77"/>
  <c r="M77"/>
  <c r="E75"/>
  <c r="L75"/>
  <c r="M75"/>
  <c r="E76"/>
  <c r="L76"/>
  <c r="M76"/>
  <c r="E78"/>
  <c r="L78"/>
  <c r="M78"/>
  <c r="K163"/>
  <c r="L163"/>
  <c r="K164"/>
  <c r="L164"/>
  <c r="K165"/>
  <c r="L165"/>
  <c r="K169"/>
  <c r="L169"/>
  <c r="M169"/>
  <c r="K170"/>
  <c r="L170"/>
  <c r="M170"/>
  <c r="K172"/>
  <c r="L172"/>
  <c r="M172"/>
  <c r="K173"/>
  <c r="L173"/>
  <c r="M173"/>
  <c r="L162"/>
  <c r="K162"/>
  <c r="L180"/>
  <c r="M180"/>
  <c r="M181"/>
  <c r="L182"/>
  <c r="M182"/>
  <c r="L183"/>
  <c r="M183"/>
  <c r="L184"/>
  <c r="M184"/>
  <c r="L185"/>
  <c r="M185"/>
  <c r="L186"/>
  <c r="M186"/>
  <c r="L189"/>
  <c r="M189"/>
  <c r="L190"/>
  <c r="M190"/>
  <c r="L191"/>
  <c r="M191"/>
  <c r="L192"/>
  <c r="M192"/>
  <c r="L193"/>
  <c r="M193"/>
  <c r="L194"/>
  <c r="M194"/>
  <c r="M179"/>
  <c r="L179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80"/>
  <c r="M80"/>
  <c r="L81"/>
  <c r="M81"/>
  <c r="L82"/>
  <c r="M82"/>
  <c r="L83"/>
  <c r="M83"/>
  <c r="L84"/>
  <c r="M84"/>
  <c r="L85"/>
  <c r="M85"/>
  <c r="L86"/>
  <c r="M86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8"/>
  <c r="M98"/>
  <c r="L99"/>
  <c r="M99"/>
  <c r="L100"/>
  <c r="M100"/>
  <c r="L101"/>
  <c r="M101"/>
  <c r="L102"/>
  <c r="M102"/>
  <c r="L103"/>
  <c r="M103"/>
  <c r="L104"/>
  <c r="M104"/>
  <c r="L105"/>
  <c r="M105"/>
  <c r="L106"/>
  <c r="M106"/>
  <c r="L107"/>
  <c r="M107"/>
  <c r="L108"/>
  <c r="M108"/>
  <c r="L109"/>
  <c r="M109"/>
  <c r="L110"/>
  <c r="M110"/>
  <c r="L112"/>
  <c r="M112"/>
  <c r="L116"/>
  <c r="M116"/>
  <c r="L117"/>
  <c r="M117"/>
  <c r="L118"/>
  <c r="M118"/>
  <c r="L119"/>
  <c r="M119"/>
  <c r="L120"/>
  <c r="M120"/>
  <c r="L128"/>
  <c r="M128"/>
  <c r="L129"/>
  <c r="M129"/>
  <c r="L130"/>
  <c r="M130"/>
  <c r="L133"/>
  <c r="M133"/>
  <c r="L135"/>
  <c r="M135"/>
  <c r="L136"/>
  <c r="M136"/>
  <c r="L138"/>
  <c r="M138"/>
  <c r="L139"/>
  <c r="M139"/>
  <c r="L140"/>
  <c r="M140"/>
  <c r="L141"/>
  <c r="M141"/>
  <c r="L143"/>
  <c r="M143"/>
  <c r="M65"/>
  <c r="L6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60"/>
  <c r="M61"/>
  <c r="M62"/>
  <c r="M7"/>
  <c r="S127" l="1"/>
  <c r="R125"/>
  <c r="R121"/>
  <c r="T126"/>
  <c r="S125"/>
  <c r="S126"/>
  <c r="S123"/>
  <c r="Q97"/>
  <c r="R97" s="1"/>
  <c r="Q106"/>
  <c r="T106" s="1"/>
  <c r="Q105"/>
  <c r="Q102"/>
  <c r="T102" s="1"/>
  <c r="Q101"/>
  <c r="Q98"/>
  <c r="T98" s="1"/>
  <c r="Q165"/>
  <c r="Q164"/>
  <c r="S164" s="1"/>
  <c r="T105"/>
  <c r="S105"/>
  <c r="T101"/>
  <c r="S101"/>
  <c r="T165"/>
  <c r="R165"/>
  <c r="S165"/>
  <c r="T164"/>
  <c r="R164"/>
  <c r="T168"/>
  <c r="S168"/>
  <c r="T97"/>
  <c r="S97"/>
  <c r="Q172"/>
  <c r="Q169"/>
  <c r="R105"/>
  <c r="R102"/>
  <c r="S106"/>
  <c r="Q107"/>
  <c r="Q104"/>
  <c r="Q103"/>
  <c r="Q100"/>
  <c r="Q99"/>
  <c r="Q144"/>
  <c r="Q142"/>
  <c r="Q140"/>
  <c r="Q138"/>
  <c r="Q136"/>
  <c r="Q134"/>
  <c r="Q130"/>
  <c r="Q128"/>
  <c r="Q119"/>
  <c r="Q117"/>
  <c r="Q96"/>
  <c r="Q94"/>
  <c r="Q92"/>
  <c r="Q90"/>
  <c r="Q88"/>
  <c r="Q86"/>
  <c r="Q84"/>
  <c r="Q82"/>
  <c r="Q80"/>
  <c r="Q77"/>
  <c r="Q75"/>
  <c r="Q73"/>
  <c r="Q71"/>
  <c r="Q69"/>
  <c r="Q67"/>
  <c r="Q59"/>
  <c r="Q57"/>
  <c r="Q179"/>
  <c r="Q194"/>
  <c r="Q192"/>
  <c r="Q190"/>
  <c r="Q186"/>
  <c r="Q184"/>
  <c r="Q182"/>
  <c r="Q180"/>
  <c r="R101"/>
  <c r="R98"/>
  <c r="R106"/>
  <c r="Q162"/>
  <c r="Q173"/>
  <c r="Q170"/>
  <c r="Q65"/>
  <c r="Q143"/>
  <c r="Q141"/>
  <c r="Q139"/>
  <c r="Q137"/>
  <c r="Q135"/>
  <c r="Q133"/>
  <c r="Q129"/>
  <c r="Q120"/>
  <c r="Q118"/>
  <c r="Q116"/>
  <c r="Q95"/>
  <c r="Q93"/>
  <c r="Q91"/>
  <c r="Q89"/>
  <c r="Q87"/>
  <c r="Q85"/>
  <c r="Q83"/>
  <c r="Q81"/>
  <c r="Q78"/>
  <c r="Q76"/>
  <c r="Q74"/>
  <c r="Q72"/>
  <c r="Q70"/>
  <c r="Q68"/>
  <c r="Q66"/>
  <c r="Q58"/>
  <c r="Q193"/>
  <c r="Q191"/>
  <c r="Q189"/>
  <c r="Q185"/>
  <c r="Q183"/>
  <c r="Q181"/>
  <c r="Q151"/>
  <c r="Q149"/>
  <c r="Q147"/>
  <c r="Q148"/>
  <c r="Q163"/>
  <c r="Q154"/>
  <c r="Q153"/>
  <c r="Q150"/>
  <c r="Q152"/>
  <c r="Q157"/>
  <c r="Q159"/>
  <c r="E50"/>
  <c r="I50"/>
  <c r="L50" s="1"/>
  <c r="Q50" s="1"/>
  <c r="E47"/>
  <c r="I47"/>
  <c r="L47" s="1"/>
  <c r="Q47" s="1"/>
  <c r="I8"/>
  <c r="L8" s="1"/>
  <c r="Q8" s="1"/>
  <c r="I9"/>
  <c r="L9" s="1"/>
  <c r="Q9" s="1"/>
  <c r="I10"/>
  <c r="L10" s="1"/>
  <c r="Q10" s="1"/>
  <c r="I11"/>
  <c r="L11" s="1"/>
  <c r="Q11" s="1"/>
  <c r="I12"/>
  <c r="L12" s="1"/>
  <c r="Q12" s="1"/>
  <c r="I13"/>
  <c r="L13" s="1"/>
  <c r="Q13" s="1"/>
  <c r="I14"/>
  <c r="L14" s="1"/>
  <c r="Q14" s="1"/>
  <c r="I15"/>
  <c r="L15" s="1"/>
  <c r="Q15" s="1"/>
  <c r="I16"/>
  <c r="L16" s="1"/>
  <c r="Q16" s="1"/>
  <c r="I17"/>
  <c r="L17" s="1"/>
  <c r="Q17" s="1"/>
  <c r="I18"/>
  <c r="L18" s="1"/>
  <c r="Q18" s="1"/>
  <c r="I19"/>
  <c r="L19" s="1"/>
  <c r="Q19" s="1"/>
  <c r="I20"/>
  <c r="L20" s="1"/>
  <c r="Q20" s="1"/>
  <c r="I21"/>
  <c r="L21" s="1"/>
  <c r="Q21" s="1"/>
  <c r="I22"/>
  <c r="L22" s="1"/>
  <c r="Q22" s="1"/>
  <c r="I23"/>
  <c r="L23" s="1"/>
  <c r="Q23" s="1"/>
  <c r="I24"/>
  <c r="L24" s="1"/>
  <c r="Q24" s="1"/>
  <c r="I25"/>
  <c r="L25" s="1"/>
  <c r="Q25" s="1"/>
  <c r="I26"/>
  <c r="L26" s="1"/>
  <c r="Q26" s="1"/>
  <c r="I27"/>
  <c r="L27" s="1"/>
  <c r="Q27" s="1"/>
  <c r="I28"/>
  <c r="L28" s="1"/>
  <c r="Q28" s="1"/>
  <c r="I29"/>
  <c r="L29" s="1"/>
  <c r="Q29" s="1"/>
  <c r="I30"/>
  <c r="L30" s="1"/>
  <c r="Q30" s="1"/>
  <c r="I31"/>
  <c r="L31" s="1"/>
  <c r="Q31" s="1"/>
  <c r="I32"/>
  <c r="L32" s="1"/>
  <c r="Q32" s="1"/>
  <c r="I33"/>
  <c r="L33" s="1"/>
  <c r="Q33" s="1"/>
  <c r="I34"/>
  <c r="L34" s="1"/>
  <c r="Q34" s="1"/>
  <c r="I35"/>
  <c r="L35" s="1"/>
  <c r="Q35" s="1"/>
  <c r="I36"/>
  <c r="L36" s="1"/>
  <c r="Q36" s="1"/>
  <c r="I37"/>
  <c r="L37" s="1"/>
  <c r="Q37" s="1"/>
  <c r="I38"/>
  <c r="L38" s="1"/>
  <c r="Q38" s="1"/>
  <c r="I39"/>
  <c r="L39" s="1"/>
  <c r="Q39" s="1"/>
  <c r="I40"/>
  <c r="L40" s="1"/>
  <c r="Q40" s="1"/>
  <c r="I41"/>
  <c r="L41" s="1"/>
  <c r="Q41" s="1"/>
  <c r="I42"/>
  <c r="L42" s="1"/>
  <c r="Q42" s="1"/>
  <c r="I43"/>
  <c r="L43" s="1"/>
  <c r="Q43" s="1"/>
  <c r="I44"/>
  <c r="L44" s="1"/>
  <c r="Q44" s="1"/>
  <c r="I45"/>
  <c r="L45" s="1"/>
  <c r="Q45" s="1"/>
  <c r="I46"/>
  <c r="L46" s="1"/>
  <c r="Q46" s="1"/>
  <c r="I48"/>
  <c r="L48" s="1"/>
  <c r="Q48" s="1"/>
  <c r="I49"/>
  <c r="L49" s="1"/>
  <c r="Q49" s="1"/>
  <c r="I51"/>
  <c r="L51" s="1"/>
  <c r="Q51" s="1"/>
  <c r="I52"/>
  <c r="L52" s="1"/>
  <c r="Q52" s="1"/>
  <c r="I53"/>
  <c r="L53" s="1"/>
  <c r="Q53" s="1"/>
  <c r="I54"/>
  <c r="L54" s="1"/>
  <c r="Q54" s="1"/>
  <c r="I55"/>
  <c r="L55" s="1"/>
  <c r="Q55" s="1"/>
  <c r="I56"/>
  <c r="L56" s="1"/>
  <c r="Q56" s="1"/>
  <c r="I60"/>
  <c r="L60" s="1"/>
  <c r="Q60" s="1"/>
  <c r="I61"/>
  <c r="L61" s="1"/>
  <c r="Q61" s="1"/>
  <c r="I62"/>
  <c r="L62" s="1"/>
  <c r="Q62" s="1"/>
  <c r="I7"/>
  <c r="L7" s="1"/>
  <c r="Q7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8"/>
  <c r="E49"/>
  <c r="E51"/>
  <c r="E52"/>
  <c r="E53"/>
  <c r="E54"/>
  <c r="E55"/>
  <c r="E56"/>
  <c r="E60"/>
  <c r="E61"/>
  <c r="E62"/>
  <c r="E65"/>
  <c r="E66"/>
  <c r="E67"/>
  <c r="E68"/>
  <c r="E69"/>
  <c r="E70"/>
  <c r="E71"/>
  <c r="E72"/>
  <c r="E73"/>
  <c r="E74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2"/>
  <c r="E116"/>
  <c r="E117"/>
  <c r="E118"/>
  <c r="E119"/>
  <c r="E120"/>
  <c r="E128"/>
  <c r="E129"/>
  <c r="E130"/>
  <c r="E133"/>
  <c r="E135"/>
  <c r="E136"/>
  <c r="E138"/>
  <c r="E139"/>
  <c r="E140"/>
  <c r="E141"/>
  <c r="E143"/>
  <c r="E147"/>
  <c r="E148"/>
  <c r="E149"/>
  <c r="E150"/>
  <c r="E151"/>
  <c r="E152"/>
  <c r="E153"/>
  <c r="E154"/>
  <c r="E157"/>
  <c r="E159"/>
  <c r="E160"/>
  <c r="E162"/>
  <c r="E163"/>
  <c r="E164"/>
  <c r="E165"/>
  <c r="E169"/>
  <c r="E170"/>
  <c r="E172"/>
  <c r="E173"/>
  <c r="E179"/>
  <c r="E180"/>
  <c r="E181"/>
  <c r="E182"/>
  <c r="E183"/>
  <c r="E184"/>
  <c r="E185"/>
  <c r="E186"/>
  <c r="E189"/>
  <c r="E190"/>
  <c r="E191"/>
  <c r="E192"/>
  <c r="E193"/>
  <c r="E194"/>
  <c r="S98" l="1"/>
  <c r="S102"/>
  <c r="T62"/>
  <c r="S62"/>
  <c r="R62"/>
  <c r="T55"/>
  <c r="R55"/>
  <c r="S55"/>
  <c r="T51"/>
  <c r="S51"/>
  <c r="R51"/>
  <c r="T45"/>
  <c r="R45"/>
  <c r="S45"/>
  <c r="T43"/>
  <c r="S43"/>
  <c r="R43"/>
  <c r="T39"/>
  <c r="R39"/>
  <c r="S39"/>
  <c r="T37"/>
  <c r="R37"/>
  <c r="S37"/>
  <c r="T33"/>
  <c r="R33"/>
  <c r="S33"/>
  <c r="T29"/>
  <c r="R29"/>
  <c r="S29"/>
  <c r="T27"/>
  <c r="S27"/>
  <c r="R27"/>
  <c r="T23"/>
  <c r="R23"/>
  <c r="S23"/>
  <c r="T21"/>
  <c r="R21"/>
  <c r="S21"/>
  <c r="T19"/>
  <c r="S19"/>
  <c r="R19"/>
  <c r="T15"/>
  <c r="R15"/>
  <c r="S15"/>
  <c r="T11"/>
  <c r="S11"/>
  <c r="R11"/>
  <c r="T61"/>
  <c r="R61"/>
  <c r="S61"/>
  <c r="T54"/>
  <c r="S54"/>
  <c r="R54"/>
  <c r="T49"/>
  <c r="R49"/>
  <c r="S49"/>
  <c r="T46"/>
  <c r="S46"/>
  <c r="R46"/>
  <c r="T42"/>
  <c r="S42"/>
  <c r="R42"/>
  <c r="T38"/>
  <c r="S38"/>
  <c r="R38"/>
  <c r="T34"/>
  <c r="S34"/>
  <c r="R34"/>
  <c r="T30"/>
  <c r="S30"/>
  <c r="R30"/>
  <c r="T26"/>
  <c r="S26"/>
  <c r="R26"/>
  <c r="T22"/>
  <c r="S22"/>
  <c r="R22"/>
  <c r="T18"/>
  <c r="S18"/>
  <c r="R18"/>
  <c r="T14"/>
  <c r="S14"/>
  <c r="R14"/>
  <c r="T10"/>
  <c r="S10"/>
  <c r="R10"/>
  <c r="T60"/>
  <c r="S60"/>
  <c r="R60"/>
  <c r="T53"/>
  <c r="R53"/>
  <c r="S53"/>
  <c r="T48"/>
  <c r="S48"/>
  <c r="R48"/>
  <c r="T41"/>
  <c r="R41"/>
  <c r="S41"/>
  <c r="T35"/>
  <c r="S35"/>
  <c r="R35"/>
  <c r="T31"/>
  <c r="R31"/>
  <c r="S31"/>
  <c r="T25"/>
  <c r="R25"/>
  <c r="S25"/>
  <c r="T17"/>
  <c r="R17"/>
  <c r="S17"/>
  <c r="T13"/>
  <c r="R13"/>
  <c r="S13"/>
  <c r="T9"/>
  <c r="R9"/>
  <c r="S9"/>
  <c r="T47"/>
  <c r="R47"/>
  <c r="S47"/>
  <c r="T50"/>
  <c r="S50"/>
  <c r="R50"/>
  <c r="T183"/>
  <c r="S183"/>
  <c r="R183"/>
  <c r="T189"/>
  <c r="S189"/>
  <c r="R189"/>
  <c r="T193"/>
  <c r="S193"/>
  <c r="R193"/>
  <c r="T8"/>
  <c r="R8"/>
  <c r="S8"/>
  <c r="T12"/>
  <c r="S12"/>
  <c r="R12"/>
  <c r="T16"/>
  <c r="S16"/>
  <c r="R16"/>
  <c r="T20"/>
  <c r="S20"/>
  <c r="R20"/>
  <c r="T24"/>
  <c r="S24"/>
  <c r="R24"/>
  <c r="T28"/>
  <c r="S28"/>
  <c r="R28"/>
  <c r="T32"/>
  <c r="S32"/>
  <c r="R32"/>
  <c r="T36"/>
  <c r="S36"/>
  <c r="R36"/>
  <c r="T40"/>
  <c r="S40"/>
  <c r="R40"/>
  <c r="T44"/>
  <c r="S44"/>
  <c r="R44"/>
  <c r="T52"/>
  <c r="S52"/>
  <c r="R52"/>
  <c r="T56"/>
  <c r="S56"/>
  <c r="R56"/>
  <c r="T66"/>
  <c r="S66"/>
  <c r="R66"/>
  <c r="T70"/>
  <c r="S70"/>
  <c r="R70"/>
  <c r="T74"/>
  <c r="S74"/>
  <c r="R74"/>
  <c r="T78"/>
  <c r="S78"/>
  <c r="R78"/>
  <c r="T83"/>
  <c r="S83"/>
  <c r="R83"/>
  <c r="T87"/>
  <c r="S87"/>
  <c r="R87"/>
  <c r="T91"/>
  <c r="S91"/>
  <c r="R91"/>
  <c r="T95"/>
  <c r="S95"/>
  <c r="R95"/>
  <c r="T118"/>
  <c r="R118"/>
  <c r="S118"/>
  <c r="T129"/>
  <c r="R129"/>
  <c r="S129"/>
  <c r="T135"/>
  <c r="R135"/>
  <c r="S135"/>
  <c r="T139"/>
  <c r="R139"/>
  <c r="S139"/>
  <c r="T143"/>
  <c r="R143"/>
  <c r="S143"/>
  <c r="T170"/>
  <c r="S170"/>
  <c r="R170"/>
  <c r="T162"/>
  <c r="S162"/>
  <c r="R162"/>
  <c r="T182"/>
  <c r="S182"/>
  <c r="R182"/>
  <c r="T186"/>
  <c r="S186"/>
  <c r="R186"/>
  <c r="T192"/>
  <c r="S192"/>
  <c r="R192"/>
  <c r="T179"/>
  <c r="S179"/>
  <c r="R179"/>
  <c r="T59"/>
  <c r="S59"/>
  <c r="R59"/>
  <c r="T7"/>
  <c r="S7"/>
  <c r="R7"/>
  <c r="T69"/>
  <c r="S69"/>
  <c r="R69"/>
  <c r="T73"/>
  <c r="R73"/>
  <c r="S73"/>
  <c r="T77"/>
  <c r="S77"/>
  <c r="R77"/>
  <c r="T82"/>
  <c r="R82"/>
  <c r="S82"/>
  <c r="T86"/>
  <c r="S86"/>
  <c r="R86"/>
  <c r="T90"/>
  <c r="R90"/>
  <c r="S90"/>
  <c r="T94"/>
  <c r="S94"/>
  <c r="R94"/>
  <c r="T117"/>
  <c r="S117"/>
  <c r="R117"/>
  <c r="T128"/>
  <c r="S128"/>
  <c r="R128"/>
  <c r="T134"/>
  <c r="S134"/>
  <c r="R134"/>
  <c r="T138"/>
  <c r="S138"/>
  <c r="R138"/>
  <c r="T142"/>
  <c r="S142"/>
  <c r="R142"/>
  <c r="T100"/>
  <c r="R100"/>
  <c r="S100"/>
  <c r="T104"/>
  <c r="R104"/>
  <c r="S104"/>
  <c r="T169"/>
  <c r="S169"/>
  <c r="R169"/>
  <c r="T181"/>
  <c r="R181"/>
  <c r="S181"/>
  <c r="T185"/>
  <c r="R185"/>
  <c r="S185"/>
  <c r="T191"/>
  <c r="R191"/>
  <c r="S191"/>
  <c r="T58"/>
  <c r="S58"/>
  <c r="R58"/>
  <c r="T68"/>
  <c r="S68"/>
  <c r="R68"/>
  <c r="T72"/>
  <c r="S72"/>
  <c r="R72"/>
  <c r="T76"/>
  <c r="S76"/>
  <c r="R76"/>
  <c r="T81"/>
  <c r="S81"/>
  <c r="R81"/>
  <c r="T85"/>
  <c r="S85"/>
  <c r="R85"/>
  <c r="T89"/>
  <c r="S89"/>
  <c r="R89"/>
  <c r="T93"/>
  <c r="S93"/>
  <c r="R93"/>
  <c r="T116"/>
  <c r="S116"/>
  <c r="R116"/>
  <c r="T120"/>
  <c r="S120"/>
  <c r="R120"/>
  <c r="T133"/>
  <c r="S133"/>
  <c r="R133"/>
  <c r="T137"/>
  <c r="S137"/>
  <c r="R137"/>
  <c r="T141"/>
  <c r="S141"/>
  <c r="R141"/>
  <c r="T65"/>
  <c r="R65"/>
  <c r="S65"/>
  <c r="T173"/>
  <c r="S173"/>
  <c r="R173"/>
  <c r="T180"/>
  <c r="S180"/>
  <c r="R180"/>
  <c r="T184"/>
  <c r="S184"/>
  <c r="R184"/>
  <c r="T190"/>
  <c r="S190"/>
  <c r="R190"/>
  <c r="T194"/>
  <c r="S194"/>
  <c r="R194"/>
  <c r="T57"/>
  <c r="R57"/>
  <c r="S57"/>
  <c r="T67"/>
  <c r="R67"/>
  <c r="S67"/>
  <c r="T71"/>
  <c r="R71"/>
  <c r="S71"/>
  <c r="T75"/>
  <c r="R75"/>
  <c r="S75"/>
  <c r="T80"/>
  <c r="R80"/>
  <c r="S80"/>
  <c r="T84"/>
  <c r="R84"/>
  <c r="S84"/>
  <c r="T88"/>
  <c r="R88"/>
  <c r="S88"/>
  <c r="T92"/>
  <c r="R92"/>
  <c r="S92"/>
  <c r="T96"/>
  <c r="R96"/>
  <c r="S96"/>
  <c r="T119"/>
  <c r="S119"/>
  <c r="R119"/>
  <c r="T130"/>
  <c r="S130"/>
  <c r="R130"/>
  <c r="T136"/>
  <c r="S136"/>
  <c r="R136"/>
  <c r="T140"/>
  <c r="S140"/>
  <c r="R140"/>
  <c r="T144"/>
  <c r="S144"/>
  <c r="R144"/>
  <c r="T99"/>
  <c r="S99"/>
  <c r="R99"/>
  <c r="T103"/>
  <c r="S103"/>
  <c r="R103"/>
  <c r="T107"/>
  <c r="S107"/>
  <c r="R107"/>
  <c r="T172"/>
  <c r="R172"/>
  <c r="S172"/>
  <c r="R159"/>
  <c r="T159"/>
  <c r="S159"/>
  <c r="R152"/>
  <c r="T152"/>
  <c r="S152"/>
  <c r="R153"/>
  <c r="T153"/>
  <c r="S153"/>
  <c r="R163"/>
  <c r="T163"/>
  <c r="S163"/>
  <c r="R147"/>
  <c r="T147"/>
  <c r="S147"/>
  <c r="T151"/>
  <c r="S151"/>
  <c r="R151"/>
  <c r="R157"/>
  <c r="T157"/>
  <c r="S157"/>
  <c r="R150"/>
  <c r="T150"/>
  <c r="S150"/>
  <c r="R154"/>
  <c r="T154"/>
  <c r="S154"/>
  <c r="R148"/>
  <c r="T148"/>
  <c r="S148"/>
  <c r="T149"/>
  <c r="S149"/>
  <c r="R149"/>
  <c r="K113"/>
  <c r="Q113" s="1"/>
  <c r="K110"/>
  <c r="Q110"/>
  <c r="S110" s="1"/>
  <c r="K109"/>
  <c r="Q109" s="1"/>
  <c r="K108"/>
  <c r="Q108" s="1"/>
  <c r="K112"/>
  <c r="Q112"/>
  <c r="T112" s="1"/>
  <c r="K111"/>
  <c r="Q111"/>
  <c r="S111" s="1"/>
  <c r="T109" l="1"/>
  <c r="R109"/>
  <c r="S109"/>
  <c r="T108"/>
  <c r="S108"/>
  <c r="R108"/>
  <c r="S113"/>
  <c r="R113"/>
  <c r="T113"/>
  <c r="R111"/>
  <c r="R110"/>
  <c r="S112"/>
  <c r="T111"/>
  <c r="T110"/>
  <c r="R112"/>
</calcChain>
</file>

<file path=xl/sharedStrings.xml><?xml version="1.0" encoding="utf-8"?>
<sst xmlns="http://schemas.openxmlformats.org/spreadsheetml/2006/main" count="623" uniqueCount="271">
  <si>
    <t xml:space="preserve"> Form</t>
  </si>
  <si>
    <t xml:space="preserve"> TVAR</t>
  </si>
  <si>
    <t>CENA</t>
  </si>
  <si>
    <t xml:space="preserve"> </t>
  </si>
  <si>
    <t>Kč</t>
  </si>
  <si>
    <t xml:space="preserve"> Vase</t>
  </si>
  <si>
    <t>VÁZA</t>
  </si>
  <si>
    <t>80019 / 155</t>
  </si>
  <si>
    <t>80019 / 205</t>
  </si>
  <si>
    <t>80080 / 155</t>
  </si>
  <si>
    <t>80080 / 205</t>
  </si>
  <si>
    <t>80121 / 205</t>
  </si>
  <si>
    <t>80121 / 255</t>
  </si>
  <si>
    <t>80381 / 205</t>
  </si>
  <si>
    <t>80469 / 180</t>
  </si>
  <si>
    <t>80513 / 205</t>
  </si>
  <si>
    <t>80513 / 255</t>
  </si>
  <si>
    <t>80747 / 205</t>
  </si>
  <si>
    <t>80747 / 255</t>
  </si>
  <si>
    <t>80756 / 155</t>
  </si>
  <si>
    <t>80756 / 205</t>
  </si>
  <si>
    <t>80756 / 255</t>
  </si>
  <si>
    <t>80756 / 280</t>
  </si>
  <si>
    <t>80756 / 305</t>
  </si>
  <si>
    <t>80767 / 205</t>
  </si>
  <si>
    <t>80767 / 255</t>
  </si>
  <si>
    <t>80838 / 155</t>
  </si>
  <si>
    <t>80838 / 205</t>
  </si>
  <si>
    <t>80838 / 255</t>
  </si>
  <si>
    <t>80838 / 305</t>
  </si>
  <si>
    <t>80838 / 355</t>
  </si>
  <si>
    <t>82024 / 205</t>
  </si>
  <si>
    <t>82024 / 255</t>
  </si>
  <si>
    <t>82024 / 280</t>
  </si>
  <si>
    <t>No. Form</t>
  </si>
  <si>
    <t xml:space="preserve">  Bowl</t>
  </si>
  <si>
    <t>MÍSA</t>
  </si>
  <si>
    <t xml:space="preserve">  Bowl - dose</t>
  </si>
  <si>
    <t>MÍSA - dosa</t>
  </si>
  <si>
    <t>50003 / 155</t>
  </si>
  <si>
    <t>50212 / 155</t>
  </si>
  <si>
    <t>60096 / 155</t>
  </si>
  <si>
    <t>60111 / 205</t>
  </si>
  <si>
    <t>60111 / 280</t>
  </si>
  <si>
    <t>60386 / 255</t>
  </si>
  <si>
    <t>60531 / 155</t>
  </si>
  <si>
    <t>60531 / 205</t>
  </si>
  <si>
    <t>60552 / 205</t>
  </si>
  <si>
    <t>60552 / 355</t>
  </si>
  <si>
    <t>TALÍŘEK</t>
  </si>
  <si>
    <t>TALÍŘ</t>
  </si>
  <si>
    <t>Plotna</t>
  </si>
  <si>
    <t>POPELNÍK</t>
  </si>
  <si>
    <t>70076 / 155</t>
  </si>
  <si>
    <t>70077 / 155</t>
  </si>
  <si>
    <t>70080 / 155</t>
  </si>
  <si>
    <t>Basket low</t>
  </si>
  <si>
    <t>KOŠÍK nízký</t>
  </si>
  <si>
    <t>96014 / 160</t>
  </si>
  <si>
    <t>96014 / 230</t>
  </si>
  <si>
    <t xml:space="preserve">Basket </t>
  </si>
  <si>
    <t>KOŠÍK</t>
  </si>
  <si>
    <t>KOŠ</t>
  </si>
  <si>
    <t>96027/ 305</t>
  </si>
  <si>
    <t>Jug / Pitcher</t>
  </si>
  <si>
    <t>DŽBÁN</t>
  </si>
  <si>
    <t>31185 / 1300</t>
  </si>
  <si>
    <t>31185 / 1000</t>
  </si>
  <si>
    <t xml:space="preserve"> Bottle</t>
  </si>
  <si>
    <t>LAHEV</t>
  </si>
  <si>
    <t xml:space="preserve"> Bottle - Sherry</t>
  </si>
  <si>
    <t xml:space="preserve"> Bottle -  Wine </t>
  </si>
  <si>
    <t xml:space="preserve">LAHEV - VÍNO </t>
  </si>
  <si>
    <t xml:space="preserve"> Bottle - Whisky</t>
  </si>
  <si>
    <t>LAHEV - Whisky</t>
  </si>
  <si>
    <t>41081 / 075</t>
  </si>
  <si>
    <t>42055 / 100</t>
  </si>
  <si>
    <t xml:space="preserve"> Karafe  Wine</t>
  </si>
  <si>
    <t>KARAFA - VÍNO</t>
  </si>
  <si>
    <t>45193 / 100</t>
  </si>
  <si>
    <t xml:space="preserve"> G L A S I S</t>
  </si>
  <si>
    <t>SKLENICE</t>
  </si>
  <si>
    <t xml:space="preserve"> Liquer</t>
  </si>
  <si>
    <t>LIKÉR</t>
  </si>
  <si>
    <t>VÍNO</t>
  </si>
  <si>
    <t xml:space="preserve">  Wine white</t>
  </si>
  <si>
    <t>10003 / 170</t>
  </si>
  <si>
    <t xml:space="preserve"> Goblet ( water )</t>
  </si>
  <si>
    <t xml:space="preserve"> Flute sekt  hight </t>
  </si>
  <si>
    <t>Sekt flétna vysoká</t>
  </si>
  <si>
    <t xml:space="preserve"> Flute sekt  low </t>
  </si>
  <si>
    <t>Sekt flétna nízká</t>
  </si>
  <si>
    <t xml:space="preserve"> Brandy-cognack</t>
  </si>
  <si>
    <t xml:space="preserve"> Vodka</t>
  </si>
  <si>
    <t xml:space="preserve"> LIKÉR</t>
  </si>
  <si>
    <t>12116 / 060</t>
  </si>
  <si>
    <t xml:space="preserve">VÍNO </t>
  </si>
  <si>
    <t xml:space="preserve">  Wine red</t>
  </si>
  <si>
    <t>12116 / 170</t>
  </si>
  <si>
    <t xml:space="preserve">  Wine sekt</t>
  </si>
  <si>
    <t xml:space="preserve">Sekt flétna </t>
  </si>
  <si>
    <t>12116 / 160</t>
  </si>
  <si>
    <t>12116 / 220</t>
  </si>
  <si>
    <t xml:space="preserve"> Long drink tumbler</t>
  </si>
  <si>
    <t xml:space="preserve"> Long drink( PIVO )</t>
  </si>
  <si>
    <t>20001 / 350</t>
  </si>
  <si>
    <t xml:space="preserve"> Whisky tumbler</t>
  </si>
  <si>
    <t>20260 / 320</t>
  </si>
  <si>
    <t>S DPH</t>
  </si>
  <si>
    <t>80004 / 155</t>
  </si>
  <si>
    <t>80004 / 205</t>
  </si>
  <si>
    <t>80004 / 255</t>
  </si>
  <si>
    <t xml:space="preserve">80019 / 255 </t>
  </si>
  <si>
    <t>80021 / 155</t>
  </si>
  <si>
    <t>80021 / 205</t>
  </si>
  <si>
    <t>80021 / 255</t>
  </si>
  <si>
    <t>80021 / 305</t>
  </si>
  <si>
    <t>80021 / 355</t>
  </si>
  <si>
    <t>80021 / 405</t>
  </si>
  <si>
    <t>80080 / 255</t>
  </si>
  <si>
    <t>80080 / 355</t>
  </si>
  <si>
    <t>80080 / 405 *</t>
  </si>
  <si>
    <t>80121 / 305</t>
  </si>
  <si>
    <t>80268 / 205</t>
  </si>
  <si>
    <t>80268 / 255</t>
  </si>
  <si>
    <t>80121 / 280</t>
  </si>
  <si>
    <t>80747 / 305</t>
  </si>
  <si>
    <t>80838 / 405*</t>
  </si>
  <si>
    <t>80150 / 255</t>
  </si>
  <si>
    <t>80469 / 120</t>
  </si>
  <si>
    <t>80469 / 155</t>
  </si>
  <si>
    <t>10004 / 220</t>
  </si>
  <si>
    <t>10005 / 160</t>
  </si>
  <si>
    <t>10006 / 160</t>
  </si>
  <si>
    <t>10008 / 160</t>
  </si>
  <si>
    <t xml:space="preserve"> Brandy-cognac</t>
  </si>
  <si>
    <t>10008 / 250</t>
  </si>
  <si>
    <t>12116 / 200</t>
  </si>
  <si>
    <t>Sekt miska</t>
  </si>
  <si>
    <t>63040 / 155</t>
  </si>
  <si>
    <t xml:space="preserve">63040 / 205 </t>
  </si>
  <si>
    <t>63040 / 255</t>
  </si>
  <si>
    <t>63040 / 305</t>
  </si>
  <si>
    <t xml:space="preserve">63040 / 355 </t>
  </si>
  <si>
    <t>63040 / 405</t>
  </si>
  <si>
    <t>63531 / 105</t>
  </si>
  <si>
    <t>63531 / 125</t>
  </si>
  <si>
    <t>63531 / 155</t>
  </si>
  <si>
    <t>63531 / 205</t>
  </si>
  <si>
    <t>63531 / 305</t>
  </si>
  <si>
    <t>63111 / 155</t>
  </si>
  <si>
    <t>63111 / 205</t>
  </si>
  <si>
    <t>63111 / 255</t>
  </si>
  <si>
    <t>63012 / 128</t>
  </si>
  <si>
    <t>63111 / 280</t>
  </si>
  <si>
    <t>66003 / 105</t>
  </si>
  <si>
    <t>66003 / 128</t>
  </si>
  <si>
    <t>66003 / 155</t>
  </si>
  <si>
    <t>66003 / 205</t>
  </si>
  <si>
    <t>66003 / 280</t>
  </si>
  <si>
    <t>69108 / 455</t>
  </si>
  <si>
    <t>69172 / 305</t>
  </si>
  <si>
    <t>Plotna / D106</t>
  </si>
  <si>
    <t>Plotna / D105</t>
  </si>
  <si>
    <t>70076 / 105</t>
  </si>
  <si>
    <t>70077 / 080</t>
  </si>
  <si>
    <t>70080 / 105</t>
  </si>
  <si>
    <t>41081 / 050</t>
  </si>
  <si>
    <t>42007 / 080</t>
  </si>
  <si>
    <t>41050 / 050</t>
  </si>
  <si>
    <t>31159 / 1300</t>
  </si>
  <si>
    <t>96027 / 155</t>
  </si>
  <si>
    <t>96027 / 205</t>
  </si>
  <si>
    <t>96027 / 255</t>
  </si>
  <si>
    <t>96027/ 355</t>
  </si>
  <si>
    <t>96027/ 405</t>
  </si>
  <si>
    <t>50210 / 125</t>
  </si>
  <si>
    <t>60531 / 125</t>
  </si>
  <si>
    <t>60111 / 255</t>
  </si>
  <si>
    <t>60111 / 305</t>
  </si>
  <si>
    <t>60111 / 355</t>
  </si>
  <si>
    <t>60510 / 125</t>
  </si>
  <si>
    <t>60386 / 155</t>
  </si>
  <si>
    <t>60386 / 205</t>
  </si>
  <si>
    <t>60552 / 155</t>
  </si>
  <si>
    <t>60552 / 405</t>
  </si>
  <si>
    <t>60552 / 255</t>
  </si>
  <si>
    <t>60552 / 305</t>
  </si>
  <si>
    <t>62022 / 105</t>
  </si>
  <si>
    <t>62022 / 125</t>
  </si>
  <si>
    <t>62022 / 155</t>
  </si>
  <si>
    <t>62022 / 205</t>
  </si>
  <si>
    <t>62022 / 255</t>
  </si>
  <si>
    <t>MÍSA NA NOZE</t>
  </si>
  <si>
    <t>40084 / 080</t>
  </si>
  <si>
    <t>45197 / 080</t>
  </si>
  <si>
    <t>ČÍSLO TVARU</t>
  </si>
  <si>
    <t>VELIKOST</t>
  </si>
  <si>
    <t>MONICA</t>
  </si>
  <si>
    <t>LAURA</t>
  </si>
  <si>
    <t>DISH ON FOOT</t>
  </si>
  <si>
    <t>PLATE</t>
  </si>
  <si>
    <t>Ashtray</t>
  </si>
  <si>
    <t>A</t>
  </si>
  <si>
    <t>B</t>
  </si>
  <si>
    <t>C</t>
  </si>
  <si>
    <t>V</t>
  </si>
  <si>
    <t>P</t>
  </si>
  <si>
    <t>X</t>
  </si>
  <si>
    <t>Š</t>
  </si>
  <si>
    <t>D</t>
  </si>
  <si>
    <t>KRABICE</t>
  </si>
  <si>
    <t>T V A R</t>
  </si>
  <si>
    <t>80080 / 305</t>
  </si>
  <si>
    <t>80150 / 280</t>
  </si>
  <si>
    <t>*</t>
  </si>
  <si>
    <r>
      <t>80756 / 405</t>
    </r>
    <r>
      <rPr>
        <b/>
        <sz val="9"/>
        <color rgb="FFFF0000"/>
        <rFont val="Arial CE"/>
        <charset val="238"/>
      </rPr>
      <t>*</t>
    </r>
  </si>
  <si>
    <t>80767 / 305</t>
  </si>
  <si>
    <t xml:space="preserve">NOVÝ </t>
  </si>
  <si>
    <t>NOVÝ</t>
  </si>
  <si>
    <t>OPRAVA</t>
  </si>
  <si>
    <t>prum</t>
  </si>
  <si>
    <t>50003 / 128</t>
  </si>
  <si>
    <t>60510 / 205</t>
  </si>
  <si>
    <t>60510 / 155</t>
  </si>
  <si>
    <t>60510 / 230</t>
  </si>
  <si>
    <t>TALÍŘEK  NA NOZE</t>
  </si>
  <si>
    <t>63111 / 305</t>
  </si>
  <si>
    <t>70076 / 128</t>
  </si>
  <si>
    <t>70086 / 105</t>
  </si>
  <si>
    <t>70086 / 155</t>
  </si>
  <si>
    <t>70086 / 128</t>
  </si>
  <si>
    <t>70077 / 128</t>
  </si>
  <si>
    <t>70086 / 180</t>
  </si>
  <si>
    <t>31J20 / 1300</t>
  </si>
  <si>
    <t>44/46</t>
  </si>
  <si>
    <t>42/44</t>
  </si>
  <si>
    <t>31/33</t>
  </si>
  <si>
    <t>36/39</t>
  </si>
  <si>
    <t>27/29</t>
  </si>
  <si>
    <t>35/37</t>
  </si>
  <si>
    <t>25/27</t>
  </si>
  <si>
    <t>24/26</t>
  </si>
  <si>
    <t>40533 / 080</t>
  </si>
  <si>
    <t>ŠPUNT</t>
  </si>
  <si>
    <t>9,5 x 2,5</t>
  </si>
  <si>
    <t>změna</t>
  </si>
  <si>
    <t>čísla tv.</t>
  </si>
  <si>
    <t>88036 / 155</t>
  </si>
  <si>
    <t>88036 / 205</t>
  </si>
  <si>
    <t>88036 / 255</t>
  </si>
  <si>
    <t>NOHA</t>
  </si>
  <si>
    <t>VÝŠKA</t>
  </si>
  <si>
    <r>
      <rPr>
        <b/>
        <sz val="14"/>
        <color indexed="12"/>
        <rFont val="Arial CE"/>
        <charset val="238"/>
      </rPr>
      <t>dcm</t>
    </r>
    <r>
      <rPr>
        <b/>
        <sz val="11"/>
        <color indexed="12"/>
        <rFont val="Arial CE"/>
        <family val="2"/>
        <charset val="238"/>
      </rPr>
      <t>/3</t>
    </r>
  </si>
  <si>
    <t>UCHO</t>
  </si>
  <si>
    <t>R O Z M Ě R  -  S I Z E</t>
  </si>
  <si>
    <t>EURO PALETA</t>
  </si>
  <si>
    <t>DÉLKA</t>
  </si>
  <si>
    <t>ŠÍŘKA</t>
  </si>
  <si>
    <t>63012 / 155</t>
  </si>
  <si>
    <t>63012 / 205</t>
  </si>
  <si>
    <t>66025 / 280</t>
  </si>
  <si>
    <t>66025 / 105</t>
  </si>
  <si>
    <t>66025 / 128</t>
  </si>
  <si>
    <t>66025 / 155</t>
  </si>
  <si>
    <t>66025 / 205</t>
  </si>
  <si>
    <t>TALÍŘ / D 106</t>
  </si>
  <si>
    <t>10011 / 035</t>
  </si>
  <si>
    <t>10001 / 060</t>
  </si>
  <si>
    <t>60510 / 255</t>
  </si>
  <si>
    <r>
      <t xml:space="preserve"> </t>
    </r>
    <r>
      <rPr>
        <b/>
        <sz val="12"/>
        <color rgb="FF0C3FE4"/>
        <rFont val="Times New Roman"/>
        <family val="1"/>
        <charset val="238"/>
      </rPr>
      <t xml:space="preserve">CENÍK  2014-03-01 </t>
    </r>
    <r>
      <rPr>
        <b/>
        <sz val="12"/>
        <color rgb="FF0C3FE4"/>
        <rFont val="Arial CE"/>
        <family val="2"/>
        <charset val="238"/>
      </rPr>
      <t xml:space="preserve"> </t>
    </r>
    <r>
      <rPr>
        <b/>
        <sz val="12"/>
        <color rgb="FF0C3FE4"/>
        <rFont val="ZapfEllipt BT"/>
        <charset val="238"/>
      </rPr>
      <t>CRYSTAL</t>
    </r>
    <r>
      <rPr>
        <b/>
        <sz val="12"/>
        <color rgb="FF0C3FE4"/>
        <rFont val="Arial CE"/>
        <family val="2"/>
        <charset val="238"/>
      </rPr>
      <t xml:space="preserve"> </t>
    </r>
    <r>
      <rPr>
        <b/>
        <sz val="12"/>
        <color rgb="FF0C3FE4"/>
        <rFont val="Times New Roman CE"/>
        <family val="1"/>
        <charset val="238"/>
      </rPr>
      <t>PAVEL MAKALOUŠ</t>
    </r>
  </si>
</sst>
</file>

<file path=xl/styles.xml><?xml version="1.0" encoding="utf-8"?>
<styleSheet xmlns="http://schemas.openxmlformats.org/spreadsheetml/2006/main">
  <fonts count="48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2"/>
      <name val="Times New Roman"/>
      <family val="1"/>
      <charset val="238"/>
    </font>
    <font>
      <sz val="14"/>
      <name val="Arial CE"/>
      <family val="2"/>
      <charset val="238"/>
    </font>
    <font>
      <sz val="11"/>
      <color indexed="12"/>
      <name val="Arial CE"/>
      <family val="2"/>
      <charset val="238"/>
    </font>
    <font>
      <sz val="11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1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b/>
      <sz val="8"/>
      <color indexed="12"/>
      <name val="Arial CE"/>
      <family val="2"/>
      <charset val="238"/>
    </font>
    <font>
      <sz val="14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12"/>
      <color rgb="FF0C3FE4"/>
      <name val="ZapfEllipt BT"/>
      <charset val="238"/>
    </font>
    <font>
      <b/>
      <sz val="12"/>
      <color rgb="FF0C3FE4"/>
      <name val="Times New Roman"/>
      <family val="1"/>
      <charset val="238"/>
    </font>
    <font>
      <b/>
      <sz val="12"/>
      <color rgb="FF0C3FE4"/>
      <name val="Arial CE"/>
      <family val="2"/>
      <charset val="238"/>
    </font>
    <font>
      <b/>
      <sz val="12"/>
      <color rgb="FF0C3FE4"/>
      <name val="Times New Roman CE"/>
      <family val="1"/>
      <charset val="238"/>
    </font>
    <font>
      <b/>
      <sz val="11"/>
      <color rgb="FFFF0000"/>
      <name val="Arial CE"/>
      <charset val="238"/>
    </font>
    <font>
      <b/>
      <sz val="14"/>
      <color rgb="FFFF0000"/>
      <name val="Arial CE"/>
      <charset val="238"/>
    </font>
    <font>
      <b/>
      <sz val="16"/>
      <color rgb="FFFF0000"/>
      <name val="Arial CE"/>
      <charset val="238"/>
    </font>
    <font>
      <b/>
      <sz val="10"/>
      <color rgb="FF00B050"/>
      <name val="Arial CE"/>
      <charset val="238"/>
    </font>
    <font>
      <b/>
      <sz val="10"/>
      <name val="Arial CE"/>
      <charset val="238"/>
    </font>
    <font>
      <b/>
      <sz val="10"/>
      <color rgb="FF7030A0"/>
      <name val="Arial CE"/>
      <charset val="238"/>
    </font>
    <font>
      <b/>
      <sz val="10"/>
      <color theme="3"/>
      <name val="Arial CE"/>
      <charset val="238"/>
    </font>
    <font>
      <b/>
      <sz val="10"/>
      <color rgb="FF0070C0"/>
      <name val="Arial CE"/>
      <charset val="238"/>
    </font>
    <font>
      <b/>
      <sz val="10"/>
      <color theme="8" tint="-0.249977111117893"/>
      <name val="Arial CE"/>
      <charset val="238"/>
    </font>
    <font>
      <b/>
      <sz val="10"/>
      <color theme="9" tint="-0.249977111117893"/>
      <name val="Arial CE"/>
      <charset val="238"/>
    </font>
    <font>
      <b/>
      <sz val="10"/>
      <color theme="9" tint="-0.499984740745262"/>
      <name val="Arial CE"/>
      <charset val="238"/>
    </font>
    <font>
      <b/>
      <sz val="10"/>
      <color theme="3" tint="0.39997558519241921"/>
      <name val="Arial CE"/>
      <charset val="238"/>
    </font>
    <font>
      <b/>
      <sz val="10"/>
      <color theme="1"/>
      <name val="Arial CE"/>
      <charset val="238"/>
    </font>
    <font>
      <b/>
      <sz val="10"/>
      <color theme="4"/>
      <name val="Arial CE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b/>
      <sz val="11"/>
      <color rgb="FFC00000"/>
      <name val="Arial CE"/>
      <charset val="238"/>
    </font>
    <font>
      <b/>
      <sz val="10"/>
      <color rgb="FFC00000"/>
      <name val="Arial CE"/>
      <charset val="238"/>
    </font>
    <font>
      <sz val="10"/>
      <color rgb="FFFFFF00"/>
      <name val="Arial CE"/>
      <charset val="238"/>
    </font>
    <font>
      <b/>
      <sz val="14"/>
      <color indexed="12"/>
      <name val="Arial CE"/>
      <charset val="238"/>
    </font>
    <font>
      <b/>
      <sz val="11"/>
      <color indexed="12"/>
      <name val="Arial CE"/>
      <charset val="238"/>
    </font>
    <font>
      <b/>
      <sz val="16"/>
      <color rgb="FF0C3FE4"/>
      <name val="Arial CE"/>
      <charset val="238"/>
    </font>
    <font>
      <b/>
      <sz val="12"/>
      <color rgb="FF7030A0"/>
      <name val="Arial CE"/>
      <charset val="238"/>
    </font>
    <font>
      <b/>
      <sz val="14"/>
      <color rgb="FF7030A0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14"/>
      <color theme="9" tint="-0.249977111117893"/>
      <name val="Arial CE"/>
      <family val="2"/>
      <charset val="238"/>
    </font>
    <font>
      <b/>
      <sz val="12"/>
      <color rgb="FF0C3FE4"/>
      <name val="Arial CE"/>
      <charset val="238"/>
    </font>
    <font>
      <b/>
      <sz val="8"/>
      <name val="Arial CE"/>
      <charset val="238"/>
    </font>
    <font>
      <b/>
      <sz val="10"/>
      <color rgb="FFFF000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double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Fill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/>
    <xf numFmtId="3" fontId="11" fillId="0" borderId="15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 indent="1"/>
    </xf>
    <xf numFmtId="1" fontId="9" fillId="0" borderId="0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 indent="1"/>
    </xf>
    <xf numFmtId="0" fontId="11" fillId="0" borderId="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14" xfId="0" applyBorder="1"/>
    <xf numFmtId="0" fontId="13" fillId="0" borderId="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left"/>
    </xf>
    <xf numFmtId="0" fontId="11" fillId="11" borderId="4" xfId="0" applyFont="1" applyFill="1" applyBorder="1" applyAlignment="1">
      <alignment horizontal="left" indent="1"/>
    </xf>
    <xf numFmtId="0" fontId="11" fillId="11" borderId="4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left"/>
    </xf>
    <xf numFmtId="0" fontId="0" fillId="7" borderId="0" xfId="0" applyFill="1"/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/>
    <xf numFmtId="0" fontId="8" fillId="0" borderId="28" xfId="0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3" fontId="11" fillId="11" borderId="29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4" xfId="0" applyFont="1" applyBorder="1"/>
    <xf numFmtId="0" fontId="25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1" fontId="9" fillId="11" borderId="4" xfId="0" applyNumberFormat="1" applyFont="1" applyFill="1" applyBorder="1" applyAlignment="1">
      <alignment horizontal="center"/>
    </xf>
    <xf numFmtId="0" fontId="25" fillId="11" borderId="4" xfId="0" applyFont="1" applyFill="1" applyBorder="1" applyAlignment="1">
      <alignment horizontal="center"/>
    </xf>
    <xf numFmtId="0" fontId="23" fillId="11" borderId="4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0" fontId="23" fillId="8" borderId="4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/>
    </xf>
    <xf numFmtId="0" fontId="20" fillId="8" borderId="20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0" fillId="3" borderId="20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1" fillId="0" borderId="24" xfId="0" applyFont="1" applyFill="1" applyBorder="1"/>
    <xf numFmtId="0" fontId="11" fillId="0" borderId="20" xfId="0" applyFont="1" applyFill="1" applyBorder="1"/>
    <xf numFmtId="0" fontId="23" fillId="0" borderId="41" xfId="0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1" fillId="0" borderId="35" xfId="0" applyFont="1" applyFill="1" applyBorder="1" applyAlignment="1">
      <alignment horizontal="left" indent="1"/>
    </xf>
    <xf numFmtId="3" fontId="11" fillId="0" borderId="31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8" fillId="0" borderId="18" xfId="0" applyFont="1" applyFill="1" applyBorder="1"/>
    <xf numFmtId="0" fontId="26" fillId="0" borderId="20" xfId="0" applyFont="1" applyBorder="1" applyAlignment="1">
      <alignment horizontal="center"/>
    </xf>
    <xf numFmtId="0" fontId="11" fillId="5" borderId="19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11" fillId="5" borderId="14" xfId="0" applyFont="1" applyFill="1" applyBorder="1" applyAlignment="1">
      <alignment horizontal="center"/>
    </xf>
    <xf numFmtId="0" fontId="0" fillId="12" borderId="0" xfId="0" applyFill="1"/>
    <xf numFmtId="0" fontId="23" fillId="14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0" fillId="0" borderId="19" xfId="0" applyBorder="1"/>
    <xf numFmtId="0" fontId="0" fillId="0" borderId="41" xfId="0" applyBorder="1"/>
    <xf numFmtId="0" fontId="37" fillId="0" borderId="0" xfId="0" applyFont="1" applyFill="1"/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42" xfId="0" applyBorder="1"/>
    <xf numFmtId="0" fontId="0" fillId="0" borderId="13" xfId="0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0" fillId="0" borderId="8" xfId="0" applyBorder="1"/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15" borderId="0" xfId="0" applyFill="1"/>
    <xf numFmtId="0" fontId="0" fillId="0" borderId="18" xfId="0" applyBorder="1"/>
    <xf numFmtId="0" fontId="0" fillId="0" borderId="20" xfId="0" applyBorder="1"/>
    <xf numFmtId="1" fontId="9" fillId="0" borderId="48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13" xfId="0" applyBorder="1"/>
    <xf numFmtId="0" fontId="9" fillId="0" borderId="39" xfId="0" applyFont="1" applyFill="1" applyBorder="1" applyAlignment="1">
      <alignment horizontal="center"/>
    </xf>
    <xf numFmtId="0" fontId="42" fillId="2" borderId="37" xfId="0" applyFont="1" applyFill="1" applyBorder="1" applyAlignment="1">
      <alignment horizontal="center"/>
    </xf>
    <xf numFmtId="0" fontId="41" fillId="2" borderId="13" xfId="0" applyFont="1" applyFill="1" applyBorder="1" applyAlignment="1">
      <alignment horizontal="center"/>
    </xf>
    <xf numFmtId="0" fontId="41" fillId="2" borderId="14" xfId="0" applyFont="1" applyFill="1" applyBorder="1"/>
    <xf numFmtId="0" fontId="41" fillId="2" borderId="39" xfId="0" applyFont="1" applyFill="1" applyBorder="1"/>
    <xf numFmtId="0" fontId="43" fillId="3" borderId="16" xfId="0" applyFont="1" applyFill="1" applyBorder="1" applyAlignment="1">
      <alignment horizontal="center"/>
    </xf>
    <xf numFmtId="0" fontId="43" fillId="3" borderId="4" xfId="0" applyFont="1" applyFill="1" applyBorder="1"/>
    <xf numFmtId="0" fontId="43" fillId="3" borderId="47" xfId="0" applyFont="1" applyFill="1" applyBorder="1"/>
    <xf numFmtId="0" fontId="44" fillId="3" borderId="37" xfId="0" applyFont="1" applyFill="1" applyBorder="1" applyAlignment="1">
      <alignment horizontal="center"/>
    </xf>
    <xf numFmtId="0" fontId="45" fillId="9" borderId="8" xfId="0" applyFont="1" applyFill="1" applyBorder="1" applyAlignment="1">
      <alignment horizontal="center"/>
    </xf>
    <xf numFmtId="0" fontId="45" fillId="9" borderId="9" xfId="0" applyFont="1" applyFill="1" applyBorder="1"/>
    <xf numFmtId="0" fontId="45" fillId="9" borderId="42" xfId="0" applyFont="1" applyFill="1" applyBorder="1"/>
    <xf numFmtId="0" fontId="8" fillId="9" borderId="38" xfId="0" applyFont="1" applyFill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27" xfId="0" applyBorder="1"/>
    <xf numFmtId="0" fontId="23" fillId="4" borderId="47" xfId="0" applyFont="1" applyFill="1" applyBorder="1" applyAlignment="1">
      <alignment horizontal="center"/>
    </xf>
    <xf numFmtId="0" fontId="23" fillId="4" borderId="4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23" fillId="4" borderId="3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 indent="1"/>
    </xf>
    <xf numFmtId="0" fontId="11" fillId="0" borderId="9" xfId="0" applyFont="1" applyFill="1" applyBorder="1" applyAlignment="1">
      <alignment horizontal="center"/>
    </xf>
    <xf numFmtId="3" fontId="11" fillId="0" borderId="62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8" borderId="23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indent="1"/>
    </xf>
    <xf numFmtId="0" fontId="11" fillId="0" borderId="18" xfId="0" applyFont="1" applyFill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23" fillId="4" borderId="6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29" fillId="0" borderId="63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8" borderId="63" xfId="0" applyFont="1" applyFill="1" applyBorder="1" applyAlignment="1">
      <alignment horizontal="center"/>
    </xf>
    <xf numFmtId="0" fontId="23" fillId="3" borderId="63" xfId="0" applyFont="1" applyFill="1" applyBorder="1" applyAlignment="1">
      <alignment horizontal="center"/>
    </xf>
    <xf numFmtId="0" fontId="23" fillId="4" borderId="64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3" fillId="13" borderId="16" xfId="0" applyFont="1" applyFill="1" applyBorder="1" applyAlignment="1">
      <alignment horizontal="center"/>
    </xf>
    <xf numFmtId="0" fontId="23" fillId="13" borderId="1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11" fillId="2" borderId="29" xfId="0" applyNumberFormat="1" applyFont="1" applyFill="1" applyBorder="1" applyAlignment="1">
      <alignment horizontal="center"/>
    </xf>
    <xf numFmtId="3" fontId="11" fillId="9" borderId="29" xfId="0" applyNumberFormat="1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65" xfId="0" applyBorder="1"/>
    <xf numFmtId="0" fontId="23" fillId="13" borderId="66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/>
    <xf numFmtId="0" fontId="0" fillId="13" borderId="69" xfId="0" applyFill="1" applyBorder="1" applyAlignment="1">
      <alignment horizontal="center"/>
    </xf>
    <xf numFmtId="0" fontId="23" fillId="13" borderId="69" xfId="0" applyFont="1" applyFill="1" applyBorder="1" applyAlignment="1">
      <alignment horizontal="center"/>
    </xf>
    <xf numFmtId="0" fontId="23" fillId="13" borderId="70" xfId="0" applyFont="1" applyFill="1" applyBorder="1" applyAlignment="1">
      <alignment horizontal="center"/>
    </xf>
    <xf numFmtId="0" fontId="23" fillId="13" borderId="71" xfId="0" applyFont="1" applyFill="1" applyBorder="1" applyAlignment="1">
      <alignment horizontal="center"/>
    </xf>
    <xf numFmtId="0" fontId="23" fillId="13" borderId="72" xfId="0" applyFont="1" applyFill="1" applyBorder="1" applyAlignment="1">
      <alignment horizontal="center"/>
    </xf>
    <xf numFmtId="0" fontId="23" fillId="13" borderId="73" xfId="0" applyFont="1" applyFill="1" applyBorder="1" applyAlignment="1">
      <alignment horizontal="center"/>
    </xf>
    <xf numFmtId="0" fontId="23" fillId="13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11" fillId="16" borderId="16" xfId="0" applyFont="1" applyFill="1" applyBorder="1" applyAlignment="1">
      <alignment horizontal="left"/>
    </xf>
    <xf numFmtId="0" fontId="11" fillId="16" borderId="4" xfId="0" applyFont="1" applyFill="1" applyBorder="1" applyAlignment="1">
      <alignment horizontal="left" indent="1"/>
    </xf>
    <xf numFmtId="0" fontId="11" fillId="16" borderId="4" xfId="0" applyFont="1" applyFill="1" applyBorder="1" applyAlignment="1">
      <alignment horizontal="center"/>
    </xf>
    <xf numFmtId="3" fontId="11" fillId="16" borderId="29" xfId="0" applyNumberFormat="1" applyFont="1" applyFill="1" applyBorder="1" applyAlignment="1">
      <alignment horizontal="center"/>
    </xf>
    <xf numFmtId="1" fontId="9" fillId="16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C3FE4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tabSelected="1" workbookViewId="0">
      <selection activeCell="A2" sqref="A2:D2"/>
    </sheetView>
  </sheetViews>
  <sheetFormatPr defaultRowHeight="12.75"/>
  <cols>
    <col min="1" max="2" width="17.28515625" customWidth="1"/>
    <col min="3" max="3" width="13.28515625" customWidth="1"/>
    <col min="4" max="4" width="14.28515625" customWidth="1"/>
    <col min="5" max="5" width="11.42578125" customWidth="1"/>
    <col min="6" max="6" width="1.7109375" customWidth="1"/>
    <col min="7" max="7" width="5.42578125" customWidth="1"/>
    <col min="8" max="8" width="4.7109375" customWidth="1"/>
    <col min="9" max="9" width="5.28515625" customWidth="1"/>
    <col min="10" max="10" width="1.5703125" customWidth="1"/>
    <col min="11" max="12" width="5.28515625" customWidth="1"/>
    <col min="13" max="13" width="5.5703125" customWidth="1"/>
    <col min="14" max="14" width="10.5703125" customWidth="1"/>
    <col min="15" max="15" width="9.5703125" customWidth="1"/>
    <col min="16" max="16" width="1.5703125" customWidth="1"/>
    <col min="17" max="17" width="9.85546875" customWidth="1"/>
    <col min="21" max="21" width="1.7109375" customWidth="1"/>
  </cols>
  <sheetData>
    <row r="1" spans="1:25" ht="13.5" thickBot="1">
      <c r="A1" s="1"/>
      <c r="B1" s="2"/>
      <c r="C1" s="2"/>
      <c r="D1" s="3"/>
      <c r="E1" s="4"/>
      <c r="F1" s="4"/>
    </row>
    <row r="2" spans="1:25" ht="32.25" customHeight="1" thickBot="1">
      <c r="A2" s="246" t="s">
        <v>270</v>
      </c>
      <c r="B2" s="247"/>
      <c r="C2" s="247"/>
      <c r="D2" s="248"/>
      <c r="E2" s="178"/>
      <c r="F2" s="178"/>
      <c r="G2" s="179"/>
      <c r="H2" s="180"/>
      <c r="I2" s="180"/>
      <c r="J2" s="180"/>
      <c r="K2" s="2"/>
      <c r="L2" s="180"/>
      <c r="M2" s="181"/>
      <c r="N2" s="42" t="s">
        <v>220</v>
      </c>
      <c r="O2" s="42"/>
      <c r="P2" s="151"/>
      <c r="Q2" s="151"/>
      <c r="R2" s="151" t="s">
        <v>219</v>
      </c>
      <c r="S2" s="123" t="s">
        <v>246</v>
      </c>
    </row>
    <row r="3" spans="1:25" ht="18.75" thickBot="1">
      <c r="A3" s="249"/>
      <c r="B3" s="250"/>
      <c r="C3" s="250"/>
      <c r="D3" s="251"/>
      <c r="E3" s="45"/>
      <c r="F3" s="45"/>
      <c r="G3" s="264" t="s">
        <v>255</v>
      </c>
      <c r="H3" s="265"/>
      <c r="I3" s="265"/>
      <c r="J3" s="265"/>
      <c r="K3" s="265"/>
      <c r="L3" s="265"/>
      <c r="M3" s="266"/>
      <c r="N3" s="42"/>
      <c r="O3" s="42"/>
      <c r="P3" s="151"/>
      <c r="Q3" s="151"/>
      <c r="R3" s="151" t="s">
        <v>218</v>
      </c>
      <c r="S3" s="123" t="s">
        <v>247</v>
      </c>
    </row>
    <row r="4" spans="1:25" ht="21" thickBot="1">
      <c r="A4" s="6" t="s">
        <v>0</v>
      </c>
      <c r="B4" s="7" t="s">
        <v>1</v>
      </c>
      <c r="C4" s="31" t="s">
        <v>196</v>
      </c>
      <c r="D4" s="8" t="s">
        <v>2</v>
      </c>
      <c r="E4" s="9"/>
      <c r="F4" s="9"/>
      <c r="G4" s="261" t="s">
        <v>212</v>
      </c>
      <c r="H4" s="259"/>
      <c r="I4" s="259"/>
      <c r="J4" s="152"/>
      <c r="K4" s="259" t="s">
        <v>211</v>
      </c>
      <c r="L4" s="259"/>
      <c r="M4" s="260"/>
      <c r="R4">
        <f>FLOOR(((W7*X7*Y7)/1000),1)</f>
        <v>523</v>
      </c>
      <c r="S4">
        <f>FLOOR(((W8*X8*Y8)/1000),1)</f>
        <v>579</v>
      </c>
      <c r="T4">
        <f>FLOOR(((W9*X9*Y9)/1000),1)</f>
        <v>637</v>
      </c>
      <c r="V4" s="256" t="s">
        <v>256</v>
      </c>
      <c r="W4" s="257"/>
      <c r="X4" s="257"/>
      <c r="Y4" s="258"/>
    </row>
    <row r="5" spans="1:25" ht="19.5" thickTop="1" thickBot="1">
      <c r="A5" s="10" t="s">
        <v>3</v>
      </c>
      <c r="B5" s="11" t="s">
        <v>3</v>
      </c>
      <c r="C5" s="12" t="s">
        <v>197</v>
      </c>
      <c r="D5" s="13" t="s">
        <v>4</v>
      </c>
      <c r="E5" s="43" t="s">
        <v>108</v>
      </c>
      <c r="F5" s="44"/>
      <c r="G5" s="155" t="s">
        <v>206</v>
      </c>
      <c r="H5" s="44" t="s">
        <v>207</v>
      </c>
      <c r="I5" s="44" t="s">
        <v>208</v>
      </c>
      <c r="J5" s="153"/>
      <c r="K5" s="44" t="s">
        <v>206</v>
      </c>
      <c r="L5" s="44" t="s">
        <v>209</v>
      </c>
      <c r="M5" s="47" t="s">
        <v>210</v>
      </c>
      <c r="N5" s="128"/>
      <c r="O5" s="128"/>
      <c r="P5" s="128"/>
      <c r="Q5" s="140" t="s">
        <v>253</v>
      </c>
      <c r="R5" s="159" t="s">
        <v>203</v>
      </c>
      <c r="S5" s="166" t="s">
        <v>204</v>
      </c>
      <c r="T5" s="170" t="s">
        <v>205</v>
      </c>
      <c r="U5" s="14"/>
      <c r="V5" s="157"/>
      <c r="W5" s="17" t="s">
        <v>257</v>
      </c>
      <c r="X5" s="17" t="s">
        <v>258</v>
      </c>
      <c r="Y5" s="158" t="s">
        <v>252</v>
      </c>
    </row>
    <row r="6" spans="1:25" ht="8.25" customHeight="1" thickBot="1">
      <c r="A6" s="16"/>
      <c r="B6" s="17"/>
      <c r="C6" s="19"/>
      <c r="D6" s="20"/>
      <c r="E6" s="15"/>
      <c r="F6" s="15"/>
      <c r="G6" s="156"/>
      <c r="H6" s="46"/>
      <c r="I6" s="46"/>
      <c r="J6" s="30"/>
      <c r="K6" s="46"/>
      <c r="L6" s="46"/>
      <c r="M6" s="182"/>
      <c r="Q6" s="141"/>
      <c r="R6" s="137"/>
      <c r="S6" s="137"/>
      <c r="T6" s="138"/>
      <c r="U6" s="46"/>
      <c r="V6" s="132"/>
      <c r="W6" s="153"/>
      <c r="X6" s="153"/>
      <c r="Y6" s="133"/>
    </row>
    <row r="7" spans="1:25" ht="15.75">
      <c r="A7" s="24" t="s">
        <v>5</v>
      </c>
      <c r="B7" s="25" t="s">
        <v>6</v>
      </c>
      <c r="C7" s="26" t="s">
        <v>109</v>
      </c>
      <c r="D7" s="48">
        <v>720</v>
      </c>
      <c r="E7" s="56">
        <f t="shared" ref="E7:E38" si="0">CEILING((D7*1.21),1)</f>
        <v>872</v>
      </c>
      <c r="F7" s="154"/>
      <c r="G7" s="57">
        <v>15.5</v>
      </c>
      <c r="H7" s="58">
        <v>9.5</v>
      </c>
      <c r="I7" s="58">
        <f t="shared" ref="I7:I62" si="1">H7</f>
        <v>9.5</v>
      </c>
      <c r="J7" s="59"/>
      <c r="K7" s="86">
        <f>CEILING((H7+1.5),0.1)</f>
        <v>11</v>
      </c>
      <c r="L7" s="90">
        <f t="shared" ref="L7" si="2">CEILING((I7+1.8),1)</f>
        <v>12</v>
      </c>
      <c r="M7" s="183">
        <f>CEILING((G7+2),1)</f>
        <v>18</v>
      </c>
      <c r="N7" s="35"/>
      <c r="O7" s="35"/>
      <c r="P7" s="35"/>
      <c r="Q7" s="139">
        <f t="shared" ref="Q7:Q38" si="3">FLOOR(((K7*L7*M7)/1000),0.01)</f>
        <v>2.37</v>
      </c>
      <c r="R7" s="142">
        <f>FLOOR((R$4/Q7),1)</f>
        <v>220</v>
      </c>
      <c r="S7" s="142">
        <f>FLOOR((S$4/Q7),1)</f>
        <v>244</v>
      </c>
      <c r="T7" s="143">
        <f>FLOOR((T$4/Q7),1)</f>
        <v>268</v>
      </c>
      <c r="U7" s="147"/>
      <c r="V7" s="160" t="s">
        <v>203</v>
      </c>
      <c r="W7" s="161">
        <v>115</v>
      </c>
      <c r="X7" s="161">
        <v>70</v>
      </c>
      <c r="Y7" s="162">
        <v>65</v>
      </c>
    </row>
    <row r="8" spans="1:25" ht="15.75">
      <c r="A8" s="24" t="s">
        <v>5</v>
      </c>
      <c r="B8" s="25" t="s">
        <v>6</v>
      </c>
      <c r="C8" s="26" t="s">
        <v>110</v>
      </c>
      <c r="D8" s="48">
        <v>1025</v>
      </c>
      <c r="E8" s="56">
        <f t="shared" si="0"/>
        <v>1241</v>
      </c>
      <c r="F8" s="56"/>
      <c r="G8" s="58">
        <v>20.5</v>
      </c>
      <c r="H8" s="58">
        <v>12</v>
      </c>
      <c r="I8" s="58">
        <f t="shared" si="1"/>
        <v>12</v>
      </c>
      <c r="J8" s="59"/>
      <c r="K8" s="86">
        <f t="shared" ref="K8:K62" si="4">CEILING((H8+1.5),1)</f>
        <v>14</v>
      </c>
      <c r="L8" s="90">
        <f t="shared" ref="L8:L61" si="5">CEILING((I8+1.8),1)</f>
        <v>14</v>
      </c>
      <c r="M8" s="183">
        <f t="shared" ref="M8:M62" si="6">CEILING((G8+2),1)</f>
        <v>23</v>
      </c>
      <c r="Q8" s="135">
        <f t="shared" si="3"/>
        <v>4.5</v>
      </c>
      <c r="R8" s="125">
        <f t="shared" ref="R8:R71" si="7">FLOOR((R$4/Q8),1)</f>
        <v>116</v>
      </c>
      <c r="S8" s="125">
        <f t="shared" ref="S8:S71" si="8">FLOOR((S$4/Q8),1)</f>
        <v>128</v>
      </c>
      <c r="T8" s="144">
        <f t="shared" ref="T8:T71" si="9">FLOOR((T$4/Q8),1)</f>
        <v>141</v>
      </c>
      <c r="U8" s="148"/>
      <c r="V8" s="163" t="s">
        <v>204</v>
      </c>
      <c r="W8" s="164">
        <v>115</v>
      </c>
      <c r="X8" s="164">
        <v>72</v>
      </c>
      <c r="Y8" s="165">
        <v>70</v>
      </c>
    </row>
    <row r="9" spans="1:25" ht="16.5" thickBot="1">
      <c r="A9" s="24" t="s">
        <v>5</v>
      </c>
      <c r="B9" s="25" t="s">
        <v>6</v>
      </c>
      <c r="C9" s="26" t="s">
        <v>111</v>
      </c>
      <c r="D9" s="48">
        <v>1234</v>
      </c>
      <c r="E9" s="56">
        <f t="shared" si="0"/>
        <v>1494</v>
      </c>
      <c r="F9" s="56"/>
      <c r="G9" s="60">
        <v>25.5</v>
      </c>
      <c r="H9" s="58">
        <v>14.5</v>
      </c>
      <c r="I9" s="58">
        <f t="shared" si="1"/>
        <v>14.5</v>
      </c>
      <c r="J9" s="58"/>
      <c r="K9" s="86">
        <f t="shared" si="4"/>
        <v>16</v>
      </c>
      <c r="L9" s="90">
        <f t="shared" si="5"/>
        <v>17</v>
      </c>
      <c r="M9" s="183">
        <f t="shared" si="6"/>
        <v>28</v>
      </c>
      <c r="Q9" s="135">
        <f t="shared" si="3"/>
        <v>7.61</v>
      </c>
      <c r="R9" s="125">
        <f t="shared" si="7"/>
        <v>68</v>
      </c>
      <c r="S9" s="125">
        <f t="shared" si="8"/>
        <v>76</v>
      </c>
      <c r="T9" s="144">
        <f t="shared" si="9"/>
        <v>83</v>
      </c>
      <c r="U9" s="149"/>
      <c r="V9" s="167" t="s">
        <v>205</v>
      </c>
      <c r="W9" s="168">
        <v>115</v>
      </c>
      <c r="X9" s="168">
        <v>72</v>
      </c>
      <c r="Y9" s="169">
        <v>77</v>
      </c>
    </row>
    <row r="10" spans="1:25" ht="15">
      <c r="A10" s="24" t="s">
        <v>5</v>
      </c>
      <c r="B10" s="25" t="s">
        <v>6</v>
      </c>
      <c r="C10" s="37" t="s">
        <v>7</v>
      </c>
      <c r="D10" s="48">
        <v>686</v>
      </c>
      <c r="E10" s="56">
        <f t="shared" si="0"/>
        <v>831</v>
      </c>
      <c r="F10" s="56"/>
      <c r="G10" s="57">
        <v>15.5</v>
      </c>
      <c r="H10" s="58">
        <v>8</v>
      </c>
      <c r="I10" s="58">
        <f t="shared" si="1"/>
        <v>8</v>
      </c>
      <c r="J10" s="58"/>
      <c r="K10" s="86">
        <f t="shared" si="4"/>
        <v>10</v>
      </c>
      <c r="L10" s="90">
        <f t="shared" si="5"/>
        <v>10</v>
      </c>
      <c r="M10" s="183">
        <f t="shared" si="6"/>
        <v>18</v>
      </c>
      <c r="Q10" s="135">
        <f t="shared" si="3"/>
        <v>1.8</v>
      </c>
      <c r="R10" s="125">
        <f t="shared" si="7"/>
        <v>290</v>
      </c>
      <c r="S10" s="125">
        <f t="shared" si="8"/>
        <v>321</v>
      </c>
      <c r="T10" s="144">
        <f t="shared" si="9"/>
        <v>353</v>
      </c>
      <c r="U10" s="150"/>
    </row>
    <row r="11" spans="1:25" ht="15">
      <c r="A11" s="24" t="s">
        <v>5</v>
      </c>
      <c r="B11" s="25" t="s">
        <v>6</v>
      </c>
      <c r="C11" s="37" t="s">
        <v>8</v>
      </c>
      <c r="D11" s="48">
        <v>967</v>
      </c>
      <c r="E11" s="56">
        <f t="shared" si="0"/>
        <v>1171</v>
      </c>
      <c r="F11" s="56"/>
      <c r="G11" s="58">
        <v>20.5</v>
      </c>
      <c r="H11" s="58">
        <v>10.3</v>
      </c>
      <c r="I11" s="58">
        <f t="shared" si="1"/>
        <v>10.3</v>
      </c>
      <c r="J11" s="58"/>
      <c r="K11" s="86">
        <f t="shared" si="4"/>
        <v>12</v>
      </c>
      <c r="L11" s="90">
        <f t="shared" si="5"/>
        <v>13</v>
      </c>
      <c r="M11" s="183">
        <f t="shared" si="6"/>
        <v>23</v>
      </c>
      <c r="Q11" s="135">
        <f t="shared" si="3"/>
        <v>3.58</v>
      </c>
      <c r="R11" s="125">
        <f t="shared" si="7"/>
        <v>146</v>
      </c>
      <c r="S11" s="125">
        <f t="shared" si="8"/>
        <v>161</v>
      </c>
      <c r="T11" s="144">
        <f t="shared" si="9"/>
        <v>177</v>
      </c>
      <c r="U11" s="150"/>
    </row>
    <row r="12" spans="1:25" ht="15">
      <c r="A12" s="24" t="s">
        <v>5</v>
      </c>
      <c r="B12" s="25" t="s">
        <v>6</v>
      </c>
      <c r="C12" s="37" t="s">
        <v>112</v>
      </c>
      <c r="D12" s="48">
        <v>1207</v>
      </c>
      <c r="E12" s="56">
        <f t="shared" si="0"/>
        <v>1461</v>
      </c>
      <c r="F12" s="56"/>
      <c r="G12" s="60">
        <v>25.5</v>
      </c>
      <c r="H12" s="58">
        <v>13</v>
      </c>
      <c r="I12" s="58">
        <f t="shared" si="1"/>
        <v>13</v>
      </c>
      <c r="J12" s="58"/>
      <c r="K12" s="86">
        <f t="shared" si="4"/>
        <v>15</v>
      </c>
      <c r="L12" s="90">
        <f t="shared" si="5"/>
        <v>15</v>
      </c>
      <c r="M12" s="183">
        <f t="shared" si="6"/>
        <v>28</v>
      </c>
      <c r="Q12" s="135">
        <f t="shared" si="3"/>
        <v>6.3</v>
      </c>
      <c r="R12" s="125">
        <f t="shared" si="7"/>
        <v>83</v>
      </c>
      <c r="S12" s="125">
        <f t="shared" si="8"/>
        <v>91</v>
      </c>
      <c r="T12" s="144">
        <f t="shared" si="9"/>
        <v>101</v>
      </c>
      <c r="U12" s="150"/>
    </row>
    <row r="13" spans="1:25" ht="15">
      <c r="A13" s="24" t="s">
        <v>5</v>
      </c>
      <c r="B13" s="25" t="s">
        <v>6</v>
      </c>
      <c r="C13" s="26" t="s">
        <v>113</v>
      </c>
      <c r="D13" s="48">
        <v>595</v>
      </c>
      <c r="E13" s="56">
        <f t="shared" si="0"/>
        <v>720</v>
      </c>
      <c r="F13" s="56"/>
      <c r="G13" s="57">
        <v>15.5</v>
      </c>
      <c r="H13" s="58">
        <v>9.5</v>
      </c>
      <c r="I13" s="58">
        <f t="shared" si="1"/>
        <v>9.5</v>
      </c>
      <c r="J13" s="58"/>
      <c r="K13" s="86">
        <f t="shared" si="4"/>
        <v>11</v>
      </c>
      <c r="L13" s="90">
        <f t="shared" si="5"/>
        <v>12</v>
      </c>
      <c r="M13" s="183">
        <f t="shared" si="6"/>
        <v>18</v>
      </c>
      <c r="Q13" s="135">
        <f t="shared" si="3"/>
        <v>2.37</v>
      </c>
      <c r="R13" s="125">
        <f t="shared" si="7"/>
        <v>220</v>
      </c>
      <c r="S13" s="125">
        <f t="shared" si="8"/>
        <v>244</v>
      </c>
      <c r="T13" s="144">
        <f t="shared" si="9"/>
        <v>268</v>
      </c>
      <c r="U13" s="150"/>
    </row>
    <row r="14" spans="1:25" ht="15">
      <c r="A14" s="24" t="s">
        <v>5</v>
      </c>
      <c r="B14" s="25" t="s">
        <v>6</v>
      </c>
      <c r="C14" s="26" t="s">
        <v>114</v>
      </c>
      <c r="D14" s="48">
        <v>105</v>
      </c>
      <c r="E14" s="56">
        <f t="shared" si="0"/>
        <v>128</v>
      </c>
      <c r="F14" s="56"/>
      <c r="G14" s="58">
        <v>20.5</v>
      </c>
      <c r="H14" s="58">
        <v>12</v>
      </c>
      <c r="I14" s="58">
        <f t="shared" si="1"/>
        <v>12</v>
      </c>
      <c r="J14" s="58"/>
      <c r="K14" s="86">
        <f t="shared" si="4"/>
        <v>14</v>
      </c>
      <c r="L14" s="90">
        <f t="shared" si="5"/>
        <v>14</v>
      </c>
      <c r="M14" s="183">
        <f t="shared" si="6"/>
        <v>23</v>
      </c>
      <c r="Q14" s="135">
        <f t="shared" si="3"/>
        <v>4.5</v>
      </c>
      <c r="R14" s="125">
        <f t="shared" si="7"/>
        <v>116</v>
      </c>
      <c r="S14" s="125">
        <f t="shared" si="8"/>
        <v>128</v>
      </c>
      <c r="T14" s="144">
        <f t="shared" si="9"/>
        <v>141</v>
      </c>
      <c r="U14" s="150"/>
    </row>
    <row r="15" spans="1:25" ht="15">
      <c r="A15" s="24" t="s">
        <v>5</v>
      </c>
      <c r="B15" s="25" t="s">
        <v>6</v>
      </c>
      <c r="C15" s="26" t="s">
        <v>115</v>
      </c>
      <c r="D15" s="48">
        <v>1215</v>
      </c>
      <c r="E15" s="56">
        <f t="shared" si="0"/>
        <v>1471</v>
      </c>
      <c r="F15" s="56"/>
      <c r="G15" s="60">
        <v>25.5</v>
      </c>
      <c r="H15" s="58">
        <v>14</v>
      </c>
      <c r="I15" s="58">
        <f t="shared" si="1"/>
        <v>14</v>
      </c>
      <c r="J15" s="58"/>
      <c r="K15" s="86">
        <f t="shared" si="4"/>
        <v>16</v>
      </c>
      <c r="L15" s="90">
        <f t="shared" si="5"/>
        <v>16</v>
      </c>
      <c r="M15" s="183">
        <f t="shared" si="6"/>
        <v>28</v>
      </c>
      <c r="Q15" s="135">
        <f t="shared" si="3"/>
        <v>7.16</v>
      </c>
      <c r="R15" s="125">
        <f t="shared" si="7"/>
        <v>73</v>
      </c>
      <c r="S15" s="125">
        <f t="shared" si="8"/>
        <v>80</v>
      </c>
      <c r="T15" s="144">
        <f t="shared" si="9"/>
        <v>88</v>
      </c>
      <c r="U15" s="150"/>
    </row>
    <row r="16" spans="1:25" ht="15">
      <c r="A16" s="24" t="s">
        <v>5</v>
      </c>
      <c r="B16" s="25" t="s">
        <v>6</v>
      </c>
      <c r="C16" s="26" t="s">
        <v>116</v>
      </c>
      <c r="D16" s="48">
        <v>1760</v>
      </c>
      <c r="E16" s="56">
        <f t="shared" si="0"/>
        <v>2130</v>
      </c>
      <c r="F16" s="56"/>
      <c r="G16" s="61">
        <v>30.5</v>
      </c>
      <c r="H16" s="58">
        <v>16</v>
      </c>
      <c r="I16" s="58">
        <f t="shared" si="1"/>
        <v>16</v>
      </c>
      <c r="J16" s="58"/>
      <c r="K16" s="86">
        <f t="shared" si="4"/>
        <v>18</v>
      </c>
      <c r="L16" s="90">
        <f t="shared" si="5"/>
        <v>18</v>
      </c>
      <c r="M16" s="183">
        <f t="shared" si="6"/>
        <v>33</v>
      </c>
      <c r="Q16" s="135">
        <f t="shared" si="3"/>
        <v>10.69</v>
      </c>
      <c r="R16" s="125">
        <f t="shared" si="7"/>
        <v>48</v>
      </c>
      <c r="S16" s="125">
        <f t="shared" si="8"/>
        <v>54</v>
      </c>
      <c r="T16" s="144">
        <f t="shared" si="9"/>
        <v>59</v>
      </c>
      <c r="U16" s="150"/>
    </row>
    <row r="17" spans="1:21" ht="15">
      <c r="A17" s="24" t="s">
        <v>5</v>
      </c>
      <c r="B17" s="25" t="s">
        <v>6</v>
      </c>
      <c r="C17" s="26" t="s">
        <v>117</v>
      </c>
      <c r="D17" s="48">
        <v>2388</v>
      </c>
      <c r="E17" s="56">
        <f t="shared" si="0"/>
        <v>2890</v>
      </c>
      <c r="F17" s="56" t="s">
        <v>215</v>
      </c>
      <c r="G17" s="62">
        <v>35.5</v>
      </c>
      <c r="H17" s="58">
        <v>19</v>
      </c>
      <c r="I17" s="58">
        <f t="shared" si="1"/>
        <v>19</v>
      </c>
      <c r="J17" s="58"/>
      <c r="K17" s="86">
        <f t="shared" si="4"/>
        <v>21</v>
      </c>
      <c r="L17" s="90">
        <f t="shared" si="5"/>
        <v>21</v>
      </c>
      <c r="M17" s="183">
        <f t="shared" si="6"/>
        <v>38</v>
      </c>
      <c r="Q17" s="135">
        <f t="shared" si="3"/>
        <v>16.75</v>
      </c>
      <c r="R17" s="125">
        <f t="shared" si="7"/>
        <v>31</v>
      </c>
      <c r="S17" s="125">
        <f t="shared" si="8"/>
        <v>34</v>
      </c>
      <c r="T17" s="144">
        <f t="shared" si="9"/>
        <v>38</v>
      </c>
      <c r="U17" s="150"/>
    </row>
    <row r="18" spans="1:21" ht="15">
      <c r="A18" s="24" t="s">
        <v>5</v>
      </c>
      <c r="B18" s="25" t="s">
        <v>6</v>
      </c>
      <c r="C18" s="26" t="s">
        <v>118</v>
      </c>
      <c r="D18" s="48">
        <v>3338</v>
      </c>
      <c r="E18" s="56">
        <f t="shared" si="0"/>
        <v>4039</v>
      </c>
      <c r="F18" s="56" t="s">
        <v>215</v>
      </c>
      <c r="G18" s="63">
        <v>40.5</v>
      </c>
      <c r="H18" s="58">
        <v>23</v>
      </c>
      <c r="I18" s="58">
        <f t="shared" si="1"/>
        <v>23</v>
      </c>
      <c r="J18" s="58"/>
      <c r="K18" s="86">
        <f t="shared" si="4"/>
        <v>25</v>
      </c>
      <c r="L18" s="90">
        <f t="shared" si="5"/>
        <v>25</v>
      </c>
      <c r="M18" s="183">
        <f t="shared" si="6"/>
        <v>43</v>
      </c>
      <c r="Q18" s="135">
        <f t="shared" si="3"/>
        <v>26.87</v>
      </c>
      <c r="R18" s="125">
        <f t="shared" si="7"/>
        <v>19</v>
      </c>
      <c r="S18" s="125">
        <f t="shared" si="8"/>
        <v>21</v>
      </c>
      <c r="T18" s="144">
        <f t="shared" si="9"/>
        <v>23</v>
      </c>
      <c r="U18" s="150"/>
    </row>
    <row r="19" spans="1:21" ht="15">
      <c r="A19" s="24" t="s">
        <v>5</v>
      </c>
      <c r="B19" s="25" t="s">
        <v>6</v>
      </c>
      <c r="C19" s="26" t="s">
        <v>9</v>
      </c>
      <c r="D19" s="48">
        <v>723</v>
      </c>
      <c r="E19" s="56">
        <f t="shared" si="0"/>
        <v>875</v>
      </c>
      <c r="F19" s="56"/>
      <c r="G19" s="57">
        <v>15.5</v>
      </c>
      <c r="H19" s="58">
        <v>14</v>
      </c>
      <c r="I19" s="58">
        <f t="shared" si="1"/>
        <v>14</v>
      </c>
      <c r="J19" s="58"/>
      <c r="K19" s="86">
        <f t="shared" si="4"/>
        <v>16</v>
      </c>
      <c r="L19" s="90">
        <f t="shared" si="5"/>
        <v>16</v>
      </c>
      <c r="M19" s="183">
        <f t="shared" si="6"/>
        <v>18</v>
      </c>
      <c r="Q19" s="135">
        <f t="shared" si="3"/>
        <v>4.6000000000000005</v>
      </c>
      <c r="R19" s="125">
        <f t="shared" si="7"/>
        <v>113</v>
      </c>
      <c r="S19" s="125">
        <f t="shared" si="8"/>
        <v>125</v>
      </c>
      <c r="T19" s="144">
        <f t="shared" si="9"/>
        <v>138</v>
      </c>
      <c r="U19" s="150"/>
    </row>
    <row r="20" spans="1:21" ht="15">
      <c r="A20" s="24" t="s">
        <v>5</v>
      </c>
      <c r="B20" s="25" t="s">
        <v>6</v>
      </c>
      <c r="C20" s="26" t="s">
        <v>10</v>
      </c>
      <c r="D20" s="48">
        <v>1107</v>
      </c>
      <c r="E20" s="56">
        <f t="shared" si="0"/>
        <v>1340</v>
      </c>
      <c r="F20" s="56"/>
      <c r="G20" s="58">
        <v>20.5</v>
      </c>
      <c r="H20" s="58">
        <v>18.5</v>
      </c>
      <c r="I20" s="58">
        <f t="shared" si="1"/>
        <v>18.5</v>
      </c>
      <c r="J20" s="58"/>
      <c r="K20" s="86">
        <f t="shared" si="4"/>
        <v>20</v>
      </c>
      <c r="L20" s="90">
        <f t="shared" si="5"/>
        <v>21</v>
      </c>
      <c r="M20" s="183">
        <f t="shared" si="6"/>
        <v>23</v>
      </c>
      <c r="Q20" s="135">
        <f t="shared" si="3"/>
        <v>9.66</v>
      </c>
      <c r="R20" s="125">
        <f t="shared" si="7"/>
        <v>54</v>
      </c>
      <c r="S20" s="125">
        <f t="shared" si="8"/>
        <v>59</v>
      </c>
      <c r="T20" s="144">
        <f t="shared" si="9"/>
        <v>65</v>
      </c>
      <c r="U20" s="150"/>
    </row>
    <row r="21" spans="1:21" ht="15">
      <c r="A21" s="24" t="s">
        <v>5</v>
      </c>
      <c r="B21" s="25" t="s">
        <v>6</v>
      </c>
      <c r="C21" s="26" t="s">
        <v>119</v>
      </c>
      <c r="D21" s="48">
        <v>1306</v>
      </c>
      <c r="E21" s="56">
        <f t="shared" si="0"/>
        <v>1581</v>
      </c>
      <c r="F21" s="56"/>
      <c r="G21" s="60">
        <v>25.5</v>
      </c>
      <c r="H21" s="58">
        <v>22</v>
      </c>
      <c r="I21" s="58">
        <f t="shared" si="1"/>
        <v>22</v>
      </c>
      <c r="J21" s="58"/>
      <c r="K21" s="86">
        <f t="shared" si="4"/>
        <v>24</v>
      </c>
      <c r="L21" s="90">
        <f t="shared" si="5"/>
        <v>24</v>
      </c>
      <c r="M21" s="183">
        <f t="shared" si="6"/>
        <v>28</v>
      </c>
      <c r="Q21" s="135">
        <f t="shared" si="3"/>
        <v>16.12</v>
      </c>
      <c r="R21" s="125">
        <f t="shared" si="7"/>
        <v>32</v>
      </c>
      <c r="S21" s="125">
        <f t="shared" si="8"/>
        <v>35</v>
      </c>
      <c r="T21" s="144">
        <f t="shared" si="9"/>
        <v>39</v>
      </c>
      <c r="U21" s="150"/>
    </row>
    <row r="22" spans="1:21" ht="15">
      <c r="A22" s="24" t="s">
        <v>5</v>
      </c>
      <c r="B22" s="25" t="s">
        <v>6</v>
      </c>
      <c r="C22" s="26" t="s">
        <v>213</v>
      </c>
      <c r="D22" s="48">
        <v>1860</v>
      </c>
      <c r="E22" s="56">
        <f t="shared" si="0"/>
        <v>2251</v>
      </c>
      <c r="F22" s="56"/>
      <c r="G22" s="61">
        <v>30.5</v>
      </c>
      <c r="H22" s="58">
        <v>25</v>
      </c>
      <c r="I22" s="58">
        <f t="shared" si="1"/>
        <v>25</v>
      </c>
      <c r="J22" s="58"/>
      <c r="K22" s="86">
        <f t="shared" si="4"/>
        <v>27</v>
      </c>
      <c r="L22" s="90">
        <f t="shared" si="5"/>
        <v>27</v>
      </c>
      <c r="M22" s="183">
        <f t="shared" si="6"/>
        <v>33</v>
      </c>
      <c r="Q22" s="135">
        <f t="shared" si="3"/>
        <v>24.05</v>
      </c>
      <c r="R22" s="125">
        <f t="shared" si="7"/>
        <v>21</v>
      </c>
      <c r="S22" s="125">
        <f t="shared" si="8"/>
        <v>24</v>
      </c>
      <c r="T22" s="144">
        <f t="shared" si="9"/>
        <v>26</v>
      </c>
      <c r="U22" s="150"/>
    </row>
    <row r="23" spans="1:21" ht="15">
      <c r="A23" s="24" t="s">
        <v>5</v>
      </c>
      <c r="B23" s="25" t="s">
        <v>6</v>
      </c>
      <c r="C23" s="26" t="s">
        <v>120</v>
      </c>
      <c r="D23" s="48">
        <v>2339</v>
      </c>
      <c r="E23" s="56">
        <f t="shared" si="0"/>
        <v>2831</v>
      </c>
      <c r="F23" s="56"/>
      <c r="G23" s="62">
        <v>35.5</v>
      </c>
      <c r="H23" s="58">
        <v>30</v>
      </c>
      <c r="I23" s="58">
        <f t="shared" si="1"/>
        <v>30</v>
      </c>
      <c r="J23" s="58"/>
      <c r="K23" s="86">
        <f t="shared" si="4"/>
        <v>32</v>
      </c>
      <c r="L23" s="90">
        <f t="shared" si="5"/>
        <v>32</v>
      </c>
      <c r="M23" s="183">
        <f t="shared" si="6"/>
        <v>38</v>
      </c>
      <c r="Q23" s="135">
        <f t="shared" si="3"/>
        <v>38.910000000000004</v>
      </c>
      <c r="R23" s="125">
        <f t="shared" si="7"/>
        <v>13</v>
      </c>
      <c r="S23" s="125">
        <f t="shared" si="8"/>
        <v>14</v>
      </c>
      <c r="T23" s="144">
        <f t="shared" si="9"/>
        <v>16</v>
      </c>
      <c r="U23" s="150"/>
    </row>
    <row r="24" spans="1:21" ht="15">
      <c r="A24" s="24" t="s">
        <v>5</v>
      </c>
      <c r="B24" s="25" t="s">
        <v>6</v>
      </c>
      <c r="C24" s="26" t="s">
        <v>121</v>
      </c>
      <c r="D24" s="48">
        <v>3740</v>
      </c>
      <c r="E24" s="56">
        <f t="shared" si="0"/>
        <v>4526</v>
      </c>
      <c r="F24" s="56"/>
      <c r="G24" s="63">
        <v>40.5</v>
      </c>
      <c r="H24" s="58">
        <v>33</v>
      </c>
      <c r="I24" s="58">
        <f t="shared" si="1"/>
        <v>33</v>
      </c>
      <c r="J24" s="58"/>
      <c r="K24" s="86">
        <f t="shared" si="4"/>
        <v>35</v>
      </c>
      <c r="L24" s="90">
        <f t="shared" si="5"/>
        <v>35</v>
      </c>
      <c r="M24" s="183">
        <f t="shared" si="6"/>
        <v>43</v>
      </c>
      <c r="Q24" s="135">
        <f t="shared" si="3"/>
        <v>52.67</v>
      </c>
      <c r="R24" s="125">
        <f t="shared" si="7"/>
        <v>9</v>
      </c>
      <c r="S24" s="125">
        <f t="shared" si="8"/>
        <v>10</v>
      </c>
      <c r="T24" s="144">
        <f t="shared" si="9"/>
        <v>12</v>
      </c>
      <c r="U24" s="150"/>
    </row>
    <row r="25" spans="1:21" ht="15">
      <c r="A25" s="24" t="s">
        <v>5</v>
      </c>
      <c r="B25" s="25" t="s">
        <v>6</v>
      </c>
      <c r="C25" s="26" t="s">
        <v>11</v>
      </c>
      <c r="D25" s="48">
        <v>1053</v>
      </c>
      <c r="E25" s="56">
        <f t="shared" si="0"/>
        <v>1275</v>
      </c>
      <c r="F25" s="56"/>
      <c r="G25" s="58">
        <v>20.5</v>
      </c>
      <c r="H25" s="58">
        <v>7</v>
      </c>
      <c r="I25" s="58">
        <f t="shared" si="1"/>
        <v>7</v>
      </c>
      <c r="J25" s="58"/>
      <c r="K25" s="86">
        <f t="shared" si="4"/>
        <v>9</v>
      </c>
      <c r="L25" s="90">
        <f t="shared" si="5"/>
        <v>9</v>
      </c>
      <c r="M25" s="183">
        <f t="shared" si="6"/>
        <v>23</v>
      </c>
      <c r="Q25" s="135">
        <f t="shared" si="3"/>
        <v>1.86</v>
      </c>
      <c r="R25" s="125">
        <f t="shared" si="7"/>
        <v>281</v>
      </c>
      <c r="S25" s="125">
        <f t="shared" si="8"/>
        <v>311</v>
      </c>
      <c r="T25" s="144">
        <f t="shared" si="9"/>
        <v>342</v>
      </c>
      <c r="U25" s="150"/>
    </row>
    <row r="26" spans="1:21" ht="15">
      <c r="A26" s="24" t="s">
        <v>5</v>
      </c>
      <c r="B26" s="25" t="s">
        <v>6</v>
      </c>
      <c r="C26" s="26" t="s">
        <v>12</v>
      </c>
      <c r="D26" s="48">
        <v>1154</v>
      </c>
      <c r="E26" s="56">
        <f t="shared" si="0"/>
        <v>1397</v>
      </c>
      <c r="F26" s="56"/>
      <c r="G26" s="60">
        <v>25.5</v>
      </c>
      <c r="H26" s="58">
        <v>8.5</v>
      </c>
      <c r="I26" s="58">
        <f t="shared" si="1"/>
        <v>8.5</v>
      </c>
      <c r="J26" s="58"/>
      <c r="K26" s="86">
        <f t="shared" si="4"/>
        <v>10</v>
      </c>
      <c r="L26" s="90">
        <f t="shared" si="5"/>
        <v>11</v>
      </c>
      <c r="M26" s="183">
        <f t="shared" si="6"/>
        <v>28</v>
      </c>
      <c r="Q26" s="135">
        <f t="shared" si="3"/>
        <v>3.08</v>
      </c>
      <c r="R26" s="125">
        <f t="shared" si="7"/>
        <v>169</v>
      </c>
      <c r="S26" s="125">
        <f t="shared" si="8"/>
        <v>187</v>
      </c>
      <c r="T26" s="144">
        <f t="shared" si="9"/>
        <v>206</v>
      </c>
      <c r="U26" s="150"/>
    </row>
    <row r="27" spans="1:21" ht="15">
      <c r="A27" s="24" t="s">
        <v>5</v>
      </c>
      <c r="B27" s="25" t="s">
        <v>6</v>
      </c>
      <c r="C27" s="26" t="s">
        <v>122</v>
      </c>
      <c r="D27" s="48">
        <v>1339</v>
      </c>
      <c r="E27" s="56">
        <f t="shared" si="0"/>
        <v>1621</v>
      </c>
      <c r="F27" s="56"/>
      <c r="G27" s="61">
        <v>30.5</v>
      </c>
      <c r="H27" s="58">
        <v>10</v>
      </c>
      <c r="I27" s="58">
        <f t="shared" si="1"/>
        <v>10</v>
      </c>
      <c r="J27" s="58"/>
      <c r="K27" s="86">
        <f t="shared" si="4"/>
        <v>12</v>
      </c>
      <c r="L27" s="90">
        <f t="shared" si="5"/>
        <v>12</v>
      </c>
      <c r="M27" s="183">
        <f t="shared" si="6"/>
        <v>33</v>
      </c>
      <c r="Q27" s="135">
        <f t="shared" si="3"/>
        <v>4.75</v>
      </c>
      <c r="R27" s="125">
        <f t="shared" si="7"/>
        <v>110</v>
      </c>
      <c r="S27" s="125">
        <f t="shared" si="8"/>
        <v>121</v>
      </c>
      <c r="T27" s="144">
        <f t="shared" si="9"/>
        <v>134</v>
      </c>
      <c r="U27" s="150"/>
    </row>
    <row r="28" spans="1:21" ht="15">
      <c r="A28" s="24" t="s">
        <v>5</v>
      </c>
      <c r="B28" s="25" t="s">
        <v>6</v>
      </c>
      <c r="C28" s="26" t="s">
        <v>123</v>
      </c>
      <c r="D28" s="48">
        <v>1045</v>
      </c>
      <c r="E28" s="56">
        <f t="shared" si="0"/>
        <v>1265</v>
      </c>
      <c r="F28" s="56"/>
      <c r="G28" s="58">
        <v>20.5</v>
      </c>
      <c r="H28" s="58">
        <v>13</v>
      </c>
      <c r="I28" s="58">
        <f t="shared" si="1"/>
        <v>13</v>
      </c>
      <c r="J28" s="58"/>
      <c r="K28" s="86">
        <f t="shared" si="4"/>
        <v>15</v>
      </c>
      <c r="L28" s="90">
        <f t="shared" si="5"/>
        <v>15</v>
      </c>
      <c r="M28" s="183">
        <f t="shared" si="6"/>
        <v>23</v>
      </c>
      <c r="Q28" s="135">
        <f t="shared" si="3"/>
        <v>5.17</v>
      </c>
      <c r="R28" s="125">
        <f t="shared" si="7"/>
        <v>101</v>
      </c>
      <c r="S28" s="125">
        <f t="shared" si="8"/>
        <v>111</v>
      </c>
      <c r="T28" s="144">
        <f t="shared" si="9"/>
        <v>123</v>
      </c>
      <c r="U28" s="150"/>
    </row>
    <row r="29" spans="1:21" ht="15">
      <c r="A29" s="24" t="s">
        <v>5</v>
      </c>
      <c r="B29" s="25" t="s">
        <v>6</v>
      </c>
      <c r="C29" s="26" t="s">
        <v>124</v>
      </c>
      <c r="D29" s="48">
        <v>1285</v>
      </c>
      <c r="E29" s="56">
        <f t="shared" si="0"/>
        <v>1555</v>
      </c>
      <c r="F29" s="56"/>
      <c r="G29" s="58">
        <v>25.5</v>
      </c>
      <c r="H29" s="58">
        <v>16</v>
      </c>
      <c r="I29" s="58">
        <f t="shared" si="1"/>
        <v>16</v>
      </c>
      <c r="J29" s="58"/>
      <c r="K29" s="86">
        <f t="shared" si="4"/>
        <v>18</v>
      </c>
      <c r="L29" s="90">
        <f t="shared" si="5"/>
        <v>18</v>
      </c>
      <c r="M29" s="183">
        <f t="shared" si="6"/>
        <v>28</v>
      </c>
      <c r="Q29" s="135">
        <f t="shared" si="3"/>
        <v>9.07</v>
      </c>
      <c r="R29" s="125">
        <f t="shared" si="7"/>
        <v>57</v>
      </c>
      <c r="S29" s="125">
        <f t="shared" si="8"/>
        <v>63</v>
      </c>
      <c r="T29" s="144">
        <f t="shared" si="9"/>
        <v>70</v>
      </c>
      <c r="U29" s="150"/>
    </row>
    <row r="30" spans="1:21" ht="15">
      <c r="A30" s="24" t="s">
        <v>5</v>
      </c>
      <c r="B30" s="25" t="s">
        <v>6</v>
      </c>
      <c r="C30" s="26" t="s">
        <v>125</v>
      </c>
      <c r="D30" s="48">
        <v>2190</v>
      </c>
      <c r="E30" s="56">
        <f t="shared" si="0"/>
        <v>2650</v>
      </c>
      <c r="F30" s="56"/>
      <c r="G30" s="58">
        <v>28</v>
      </c>
      <c r="H30" s="58">
        <v>18</v>
      </c>
      <c r="I30" s="58">
        <f t="shared" si="1"/>
        <v>18</v>
      </c>
      <c r="J30" s="58"/>
      <c r="K30" s="86">
        <f t="shared" si="4"/>
        <v>20</v>
      </c>
      <c r="L30" s="90">
        <f t="shared" si="5"/>
        <v>20</v>
      </c>
      <c r="M30" s="183">
        <f t="shared" si="6"/>
        <v>30</v>
      </c>
      <c r="Q30" s="135">
        <f t="shared" si="3"/>
        <v>12</v>
      </c>
      <c r="R30" s="125">
        <f t="shared" si="7"/>
        <v>43</v>
      </c>
      <c r="S30" s="125">
        <f t="shared" si="8"/>
        <v>48</v>
      </c>
      <c r="T30" s="144">
        <f t="shared" si="9"/>
        <v>53</v>
      </c>
      <c r="U30" s="150"/>
    </row>
    <row r="31" spans="1:21" ht="15">
      <c r="A31" s="24" t="s">
        <v>5</v>
      </c>
      <c r="B31" s="25" t="s">
        <v>6</v>
      </c>
      <c r="C31" s="26" t="s">
        <v>13</v>
      </c>
      <c r="D31" s="48">
        <v>1144</v>
      </c>
      <c r="E31" s="56">
        <f t="shared" si="0"/>
        <v>1385</v>
      </c>
      <c r="F31" s="56"/>
      <c r="G31" s="58">
        <v>20.5</v>
      </c>
      <c r="H31" s="58">
        <v>11</v>
      </c>
      <c r="I31" s="58">
        <f t="shared" si="1"/>
        <v>11</v>
      </c>
      <c r="J31" s="58"/>
      <c r="K31" s="86">
        <f t="shared" si="4"/>
        <v>13</v>
      </c>
      <c r="L31" s="90">
        <f t="shared" si="5"/>
        <v>13</v>
      </c>
      <c r="M31" s="183">
        <f t="shared" si="6"/>
        <v>23</v>
      </c>
      <c r="Q31" s="135">
        <f t="shared" si="3"/>
        <v>3.88</v>
      </c>
      <c r="R31" s="125">
        <f t="shared" si="7"/>
        <v>134</v>
      </c>
      <c r="S31" s="125">
        <f t="shared" si="8"/>
        <v>149</v>
      </c>
      <c r="T31" s="144">
        <f t="shared" si="9"/>
        <v>164</v>
      </c>
      <c r="U31" s="150"/>
    </row>
    <row r="32" spans="1:21" ht="15">
      <c r="A32" s="24" t="s">
        <v>5</v>
      </c>
      <c r="B32" s="25" t="s">
        <v>6</v>
      </c>
      <c r="C32" s="243" t="s">
        <v>128</v>
      </c>
      <c r="D32" s="244">
        <v>1351</v>
      </c>
      <c r="E32" s="56">
        <f t="shared" si="0"/>
        <v>1635</v>
      </c>
      <c r="F32" s="56"/>
      <c r="G32" s="60">
        <v>25.5</v>
      </c>
      <c r="H32" s="58">
        <v>16.5</v>
      </c>
      <c r="I32" s="58">
        <f t="shared" si="1"/>
        <v>16.5</v>
      </c>
      <c r="J32" s="58"/>
      <c r="K32" s="86">
        <f t="shared" si="4"/>
        <v>18</v>
      </c>
      <c r="L32" s="90">
        <f t="shared" si="5"/>
        <v>19</v>
      </c>
      <c r="M32" s="183">
        <f t="shared" si="6"/>
        <v>28</v>
      </c>
      <c r="Q32" s="135">
        <f t="shared" si="3"/>
        <v>9.57</v>
      </c>
      <c r="R32" s="125">
        <f t="shared" si="7"/>
        <v>54</v>
      </c>
      <c r="S32" s="125">
        <f t="shared" si="8"/>
        <v>60</v>
      </c>
      <c r="T32" s="144">
        <f t="shared" si="9"/>
        <v>66</v>
      </c>
      <c r="U32" s="150"/>
    </row>
    <row r="33" spans="1:21" ht="15">
      <c r="A33" s="24" t="s">
        <v>5</v>
      </c>
      <c r="B33" s="25" t="s">
        <v>6</v>
      </c>
      <c r="C33" s="243" t="s">
        <v>214</v>
      </c>
      <c r="D33" s="244">
        <v>1769</v>
      </c>
      <c r="E33" s="56">
        <f t="shared" si="0"/>
        <v>2141</v>
      </c>
      <c r="F33" s="64"/>
      <c r="G33" s="58">
        <v>28</v>
      </c>
      <c r="H33" s="58">
        <v>21.5</v>
      </c>
      <c r="I33" s="58">
        <f t="shared" si="1"/>
        <v>21.5</v>
      </c>
      <c r="J33" s="58"/>
      <c r="K33" s="86">
        <f t="shared" si="4"/>
        <v>23</v>
      </c>
      <c r="L33" s="90">
        <f t="shared" si="5"/>
        <v>24</v>
      </c>
      <c r="M33" s="183">
        <f t="shared" si="6"/>
        <v>30</v>
      </c>
      <c r="Q33" s="135">
        <f t="shared" si="3"/>
        <v>16.559999999999999</v>
      </c>
      <c r="R33" s="125">
        <f t="shared" si="7"/>
        <v>31</v>
      </c>
      <c r="S33" s="125">
        <f t="shared" si="8"/>
        <v>34</v>
      </c>
      <c r="T33" s="144">
        <f t="shared" si="9"/>
        <v>38</v>
      </c>
      <c r="U33" s="150"/>
    </row>
    <row r="34" spans="1:21" ht="15">
      <c r="A34" s="24" t="s">
        <v>5</v>
      </c>
      <c r="B34" s="25" t="s">
        <v>6</v>
      </c>
      <c r="C34" s="243" t="s">
        <v>129</v>
      </c>
      <c r="D34" s="244">
        <v>424</v>
      </c>
      <c r="E34" s="56">
        <f t="shared" si="0"/>
        <v>514</v>
      </c>
      <c r="F34" s="64"/>
      <c r="G34" s="58">
        <v>12</v>
      </c>
      <c r="H34" s="58">
        <v>12.5</v>
      </c>
      <c r="I34" s="58">
        <f t="shared" si="1"/>
        <v>12.5</v>
      </c>
      <c r="J34" s="58"/>
      <c r="K34" s="86">
        <f t="shared" si="4"/>
        <v>14</v>
      </c>
      <c r="L34" s="90">
        <f t="shared" si="5"/>
        <v>15</v>
      </c>
      <c r="M34" s="183">
        <f t="shared" si="6"/>
        <v>14</v>
      </c>
      <c r="Q34" s="135">
        <f t="shared" si="3"/>
        <v>2.94</v>
      </c>
      <c r="R34" s="125">
        <f t="shared" si="7"/>
        <v>177</v>
      </c>
      <c r="S34" s="125">
        <f t="shared" si="8"/>
        <v>196</v>
      </c>
      <c r="T34" s="144">
        <f t="shared" si="9"/>
        <v>216</v>
      </c>
      <c r="U34" s="150"/>
    </row>
    <row r="35" spans="1:21" ht="15">
      <c r="A35" s="24" t="s">
        <v>5</v>
      </c>
      <c r="B35" s="25" t="s">
        <v>6</v>
      </c>
      <c r="C35" s="243" t="s">
        <v>130</v>
      </c>
      <c r="D35" s="244">
        <v>760</v>
      </c>
      <c r="E35" s="56">
        <f t="shared" si="0"/>
        <v>920</v>
      </c>
      <c r="F35" s="64"/>
      <c r="G35" s="57">
        <v>15.5</v>
      </c>
      <c r="H35" s="58">
        <v>16</v>
      </c>
      <c r="I35" s="58">
        <f t="shared" si="1"/>
        <v>16</v>
      </c>
      <c r="J35" s="58"/>
      <c r="K35" s="86">
        <f t="shared" si="4"/>
        <v>18</v>
      </c>
      <c r="L35" s="90">
        <f t="shared" si="5"/>
        <v>18</v>
      </c>
      <c r="M35" s="183">
        <f t="shared" si="6"/>
        <v>18</v>
      </c>
      <c r="Q35" s="135">
        <f t="shared" si="3"/>
        <v>5.83</v>
      </c>
      <c r="R35" s="125">
        <f t="shared" si="7"/>
        <v>89</v>
      </c>
      <c r="S35" s="125">
        <f t="shared" si="8"/>
        <v>99</v>
      </c>
      <c r="T35" s="144">
        <f t="shared" si="9"/>
        <v>109</v>
      </c>
      <c r="U35" s="150"/>
    </row>
    <row r="36" spans="1:21" ht="15">
      <c r="A36" s="24" t="s">
        <v>5</v>
      </c>
      <c r="B36" s="25" t="s">
        <v>6</v>
      </c>
      <c r="C36" s="243" t="s">
        <v>14</v>
      </c>
      <c r="D36" s="244">
        <v>983</v>
      </c>
      <c r="E36" s="56">
        <f t="shared" si="0"/>
        <v>1190</v>
      </c>
      <c r="F36" s="64"/>
      <c r="G36" s="58">
        <v>18</v>
      </c>
      <c r="H36" s="58">
        <v>18.5</v>
      </c>
      <c r="I36" s="58">
        <f t="shared" si="1"/>
        <v>18.5</v>
      </c>
      <c r="J36" s="58"/>
      <c r="K36" s="86">
        <f t="shared" si="4"/>
        <v>20</v>
      </c>
      <c r="L36" s="90">
        <f t="shared" si="5"/>
        <v>21</v>
      </c>
      <c r="M36" s="183">
        <f t="shared" si="6"/>
        <v>20</v>
      </c>
      <c r="Q36" s="135">
        <f t="shared" si="3"/>
        <v>8.4</v>
      </c>
      <c r="R36" s="125">
        <f t="shared" si="7"/>
        <v>62</v>
      </c>
      <c r="S36" s="125">
        <f t="shared" si="8"/>
        <v>68</v>
      </c>
      <c r="T36" s="144">
        <f t="shared" si="9"/>
        <v>75</v>
      </c>
      <c r="U36" s="150"/>
    </row>
    <row r="37" spans="1:21" ht="15">
      <c r="A37" s="24" t="s">
        <v>5</v>
      </c>
      <c r="B37" s="25" t="s">
        <v>6</v>
      </c>
      <c r="C37" s="26" t="s">
        <v>15</v>
      </c>
      <c r="D37" s="48">
        <v>1041</v>
      </c>
      <c r="E37" s="56">
        <f t="shared" si="0"/>
        <v>1260</v>
      </c>
      <c r="F37" s="64"/>
      <c r="G37" s="58">
        <v>20.5</v>
      </c>
      <c r="H37" s="58">
        <v>11.5</v>
      </c>
      <c r="I37" s="58">
        <f t="shared" si="1"/>
        <v>11.5</v>
      </c>
      <c r="J37" s="58"/>
      <c r="K37" s="86">
        <f t="shared" si="4"/>
        <v>13</v>
      </c>
      <c r="L37" s="90">
        <f t="shared" si="5"/>
        <v>14</v>
      </c>
      <c r="M37" s="183">
        <f t="shared" si="6"/>
        <v>23</v>
      </c>
      <c r="Q37" s="135">
        <f t="shared" si="3"/>
        <v>4.18</v>
      </c>
      <c r="R37" s="125">
        <f t="shared" si="7"/>
        <v>125</v>
      </c>
      <c r="S37" s="125">
        <f t="shared" si="8"/>
        <v>138</v>
      </c>
      <c r="T37" s="144">
        <f t="shared" si="9"/>
        <v>152</v>
      </c>
      <c r="U37" s="150"/>
    </row>
    <row r="38" spans="1:21" ht="15">
      <c r="A38" s="24" t="s">
        <v>5</v>
      </c>
      <c r="B38" s="25" t="s">
        <v>6</v>
      </c>
      <c r="C38" s="26" t="s">
        <v>16</v>
      </c>
      <c r="D38" s="48">
        <v>1273</v>
      </c>
      <c r="E38" s="56">
        <f t="shared" si="0"/>
        <v>1541</v>
      </c>
      <c r="F38" s="64"/>
      <c r="G38" s="60">
        <v>25.5</v>
      </c>
      <c r="H38" s="58">
        <v>14</v>
      </c>
      <c r="I38" s="58">
        <f t="shared" si="1"/>
        <v>14</v>
      </c>
      <c r="J38" s="58"/>
      <c r="K38" s="86">
        <f t="shared" si="4"/>
        <v>16</v>
      </c>
      <c r="L38" s="90">
        <f t="shared" si="5"/>
        <v>16</v>
      </c>
      <c r="M38" s="183">
        <f t="shared" si="6"/>
        <v>28</v>
      </c>
      <c r="Q38" s="135">
        <f t="shared" si="3"/>
        <v>7.16</v>
      </c>
      <c r="R38" s="125">
        <f t="shared" si="7"/>
        <v>73</v>
      </c>
      <c r="S38" s="125">
        <f t="shared" si="8"/>
        <v>80</v>
      </c>
      <c r="T38" s="144">
        <f t="shared" si="9"/>
        <v>88</v>
      </c>
      <c r="U38" s="150"/>
    </row>
    <row r="39" spans="1:21" ht="15">
      <c r="A39" s="24" t="s">
        <v>5</v>
      </c>
      <c r="B39" s="25" t="s">
        <v>6</v>
      </c>
      <c r="C39" s="26" t="s">
        <v>17</v>
      </c>
      <c r="D39" s="48">
        <v>1242</v>
      </c>
      <c r="E39" s="56">
        <f t="shared" ref="E39:E80" si="10">CEILING((D39*1.21),1)</f>
        <v>1503</v>
      </c>
      <c r="F39" s="56"/>
      <c r="G39" s="58">
        <v>20.5</v>
      </c>
      <c r="H39" s="58">
        <v>11.5</v>
      </c>
      <c r="I39" s="58">
        <f t="shared" si="1"/>
        <v>11.5</v>
      </c>
      <c r="J39" s="58"/>
      <c r="K39" s="86">
        <f t="shared" si="4"/>
        <v>13</v>
      </c>
      <c r="L39" s="90">
        <f t="shared" si="5"/>
        <v>14</v>
      </c>
      <c r="M39" s="183">
        <f t="shared" si="6"/>
        <v>23</v>
      </c>
      <c r="Q39" s="135">
        <f t="shared" ref="Q39:Q62" si="11">FLOOR(((K39*L39*M39)/1000),0.01)</f>
        <v>4.18</v>
      </c>
      <c r="R39" s="125">
        <f t="shared" si="7"/>
        <v>125</v>
      </c>
      <c r="S39" s="125">
        <f t="shared" si="8"/>
        <v>138</v>
      </c>
      <c r="T39" s="144">
        <f t="shared" si="9"/>
        <v>152</v>
      </c>
      <c r="U39" s="150"/>
    </row>
    <row r="40" spans="1:21" ht="15">
      <c r="A40" s="24" t="s">
        <v>5</v>
      </c>
      <c r="B40" s="25" t="s">
        <v>6</v>
      </c>
      <c r="C40" s="26" t="s">
        <v>18</v>
      </c>
      <c r="D40" s="48">
        <v>1284</v>
      </c>
      <c r="E40" s="56">
        <f t="shared" si="10"/>
        <v>1554</v>
      </c>
      <c r="F40" s="56"/>
      <c r="G40" s="60">
        <v>25.5</v>
      </c>
      <c r="H40" s="58">
        <v>14.5</v>
      </c>
      <c r="I40" s="58">
        <f t="shared" si="1"/>
        <v>14.5</v>
      </c>
      <c r="J40" s="58"/>
      <c r="K40" s="86">
        <f t="shared" si="4"/>
        <v>16</v>
      </c>
      <c r="L40" s="90">
        <f t="shared" si="5"/>
        <v>17</v>
      </c>
      <c r="M40" s="183">
        <f t="shared" si="6"/>
        <v>28</v>
      </c>
      <c r="Q40" s="135">
        <f t="shared" si="11"/>
        <v>7.61</v>
      </c>
      <c r="R40" s="125">
        <f t="shared" si="7"/>
        <v>68</v>
      </c>
      <c r="S40" s="125">
        <f t="shared" si="8"/>
        <v>76</v>
      </c>
      <c r="T40" s="144">
        <f t="shared" si="9"/>
        <v>83</v>
      </c>
      <c r="U40" s="150"/>
    </row>
    <row r="41" spans="1:21" ht="15">
      <c r="A41" s="24" t="s">
        <v>5</v>
      </c>
      <c r="B41" s="25" t="s">
        <v>6</v>
      </c>
      <c r="C41" s="26" t="s">
        <v>126</v>
      </c>
      <c r="D41" s="48">
        <v>1767</v>
      </c>
      <c r="E41" s="56">
        <f t="shared" si="10"/>
        <v>2139</v>
      </c>
      <c r="F41" s="56"/>
      <c r="G41" s="61">
        <v>30.5</v>
      </c>
      <c r="H41" s="58">
        <v>17</v>
      </c>
      <c r="I41" s="58">
        <f t="shared" si="1"/>
        <v>17</v>
      </c>
      <c r="J41" s="58"/>
      <c r="K41" s="86">
        <f t="shared" si="4"/>
        <v>19</v>
      </c>
      <c r="L41" s="90">
        <f t="shared" si="5"/>
        <v>19</v>
      </c>
      <c r="M41" s="183">
        <f t="shared" si="6"/>
        <v>33</v>
      </c>
      <c r="Q41" s="135">
        <f t="shared" si="11"/>
        <v>11.91</v>
      </c>
      <c r="R41" s="125">
        <f t="shared" si="7"/>
        <v>43</v>
      </c>
      <c r="S41" s="125">
        <f t="shared" si="8"/>
        <v>48</v>
      </c>
      <c r="T41" s="144">
        <f t="shared" si="9"/>
        <v>53</v>
      </c>
      <c r="U41" s="150"/>
    </row>
    <row r="42" spans="1:21" ht="15">
      <c r="A42" s="24" t="s">
        <v>5</v>
      </c>
      <c r="B42" s="25" t="s">
        <v>6</v>
      </c>
      <c r="C42" s="26" t="s">
        <v>19</v>
      </c>
      <c r="D42" s="48">
        <v>562</v>
      </c>
      <c r="E42" s="56">
        <f t="shared" si="10"/>
        <v>681</v>
      </c>
      <c r="F42" s="56"/>
      <c r="G42" s="57">
        <v>15.5</v>
      </c>
      <c r="H42" s="58">
        <v>10</v>
      </c>
      <c r="I42" s="58">
        <f t="shared" si="1"/>
        <v>10</v>
      </c>
      <c r="J42" s="58"/>
      <c r="K42" s="86">
        <f t="shared" si="4"/>
        <v>12</v>
      </c>
      <c r="L42" s="90">
        <f t="shared" si="5"/>
        <v>12</v>
      </c>
      <c r="M42" s="183">
        <f t="shared" si="6"/>
        <v>18</v>
      </c>
      <c r="Q42" s="135">
        <f t="shared" si="11"/>
        <v>2.59</v>
      </c>
      <c r="R42" s="125">
        <f t="shared" si="7"/>
        <v>201</v>
      </c>
      <c r="S42" s="125">
        <f t="shared" si="8"/>
        <v>223</v>
      </c>
      <c r="T42" s="144">
        <f t="shared" si="9"/>
        <v>245</v>
      </c>
      <c r="U42" s="150"/>
    </row>
    <row r="43" spans="1:21" ht="15">
      <c r="A43" s="24" t="s">
        <v>5</v>
      </c>
      <c r="B43" s="25" t="s">
        <v>6</v>
      </c>
      <c r="C43" s="26" t="s">
        <v>20</v>
      </c>
      <c r="D43" s="48">
        <v>1050</v>
      </c>
      <c r="E43" s="56">
        <f t="shared" si="10"/>
        <v>1271</v>
      </c>
      <c r="F43" s="56"/>
      <c r="G43" s="58">
        <v>20.5</v>
      </c>
      <c r="H43" s="58">
        <v>13</v>
      </c>
      <c r="I43" s="58">
        <f t="shared" si="1"/>
        <v>13</v>
      </c>
      <c r="J43" s="58"/>
      <c r="K43" s="86">
        <f t="shared" si="4"/>
        <v>15</v>
      </c>
      <c r="L43" s="90">
        <f t="shared" si="5"/>
        <v>15</v>
      </c>
      <c r="M43" s="183">
        <f t="shared" si="6"/>
        <v>23</v>
      </c>
      <c r="Q43" s="135">
        <f t="shared" si="11"/>
        <v>5.17</v>
      </c>
      <c r="R43" s="125">
        <f t="shared" si="7"/>
        <v>101</v>
      </c>
      <c r="S43" s="125">
        <f t="shared" si="8"/>
        <v>111</v>
      </c>
      <c r="T43" s="144">
        <f t="shared" si="9"/>
        <v>123</v>
      </c>
      <c r="U43" s="150"/>
    </row>
    <row r="44" spans="1:21" ht="15">
      <c r="A44" s="24" t="s">
        <v>5</v>
      </c>
      <c r="B44" s="25" t="s">
        <v>6</v>
      </c>
      <c r="C44" s="26" t="s">
        <v>21</v>
      </c>
      <c r="D44" s="48">
        <v>1322</v>
      </c>
      <c r="E44" s="56">
        <f t="shared" si="10"/>
        <v>1600</v>
      </c>
      <c r="F44" s="56"/>
      <c r="G44" s="60">
        <v>25.5</v>
      </c>
      <c r="H44" s="58">
        <v>16</v>
      </c>
      <c r="I44" s="58">
        <f t="shared" si="1"/>
        <v>16</v>
      </c>
      <c r="J44" s="58"/>
      <c r="K44" s="86">
        <f t="shared" si="4"/>
        <v>18</v>
      </c>
      <c r="L44" s="90">
        <f t="shared" si="5"/>
        <v>18</v>
      </c>
      <c r="M44" s="183">
        <f t="shared" si="6"/>
        <v>28</v>
      </c>
      <c r="Q44" s="135">
        <f t="shared" si="11"/>
        <v>9.07</v>
      </c>
      <c r="R44" s="125">
        <f t="shared" si="7"/>
        <v>57</v>
      </c>
      <c r="S44" s="125">
        <f t="shared" si="8"/>
        <v>63</v>
      </c>
      <c r="T44" s="144">
        <f t="shared" si="9"/>
        <v>70</v>
      </c>
      <c r="U44" s="150"/>
    </row>
    <row r="45" spans="1:21" ht="15">
      <c r="A45" s="24" t="s">
        <v>5</v>
      </c>
      <c r="B45" s="25" t="s">
        <v>6</v>
      </c>
      <c r="C45" s="26" t="s">
        <v>22</v>
      </c>
      <c r="D45" s="48">
        <v>1554</v>
      </c>
      <c r="E45" s="56">
        <f t="shared" si="10"/>
        <v>1881</v>
      </c>
      <c r="F45" s="56"/>
      <c r="G45" s="58">
        <v>28</v>
      </c>
      <c r="H45" s="58">
        <v>17.5</v>
      </c>
      <c r="I45" s="58">
        <f t="shared" si="1"/>
        <v>17.5</v>
      </c>
      <c r="J45" s="58"/>
      <c r="K45" s="86">
        <f t="shared" si="4"/>
        <v>19</v>
      </c>
      <c r="L45" s="90">
        <f t="shared" si="5"/>
        <v>20</v>
      </c>
      <c r="M45" s="183">
        <f t="shared" si="6"/>
        <v>30</v>
      </c>
      <c r="Q45" s="135">
        <f t="shared" si="11"/>
        <v>11.4</v>
      </c>
      <c r="R45" s="125">
        <f t="shared" si="7"/>
        <v>45</v>
      </c>
      <c r="S45" s="125">
        <f t="shared" si="8"/>
        <v>50</v>
      </c>
      <c r="T45" s="144">
        <f t="shared" si="9"/>
        <v>55</v>
      </c>
      <c r="U45" s="150"/>
    </row>
    <row r="46" spans="1:21" ht="15">
      <c r="A46" s="24" t="s">
        <v>5</v>
      </c>
      <c r="B46" s="25" t="s">
        <v>6</v>
      </c>
      <c r="C46" s="26" t="s">
        <v>23</v>
      </c>
      <c r="D46" s="48">
        <v>1766</v>
      </c>
      <c r="E46" s="56">
        <f t="shared" si="10"/>
        <v>2137</v>
      </c>
      <c r="F46" s="56"/>
      <c r="G46" s="61">
        <v>30.5</v>
      </c>
      <c r="H46" s="58">
        <v>19</v>
      </c>
      <c r="I46" s="58">
        <f t="shared" si="1"/>
        <v>19</v>
      </c>
      <c r="J46" s="58"/>
      <c r="K46" s="86">
        <f t="shared" si="4"/>
        <v>21</v>
      </c>
      <c r="L46" s="90">
        <f t="shared" si="5"/>
        <v>21</v>
      </c>
      <c r="M46" s="183">
        <f t="shared" si="6"/>
        <v>33</v>
      </c>
      <c r="Q46" s="135">
        <f t="shared" si="11"/>
        <v>14.55</v>
      </c>
      <c r="R46" s="125">
        <f t="shared" si="7"/>
        <v>35</v>
      </c>
      <c r="S46" s="125">
        <f t="shared" si="8"/>
        <v>39</v>
      </c>
      <c r="T46" s="144">
        <f t="shared" si="9"/>
        <v>43</v>
      </c>
      <c r="U46" s="150"/>
    </row>
    <row r="47" spans="1:21" ht="15">
      <c r="A47" s="24" t="s">
        <v>5</v>
      </c>
      <c r="B47" s="25" t="s">
        <v>6</v>
      </c>
      <c r="C47" s="26" t="s">
        <v>216</v>
      </c>
      <c r="D47" s="48">
        <v>4330</v>
      </c>
      <c r="E47" s="56">
        <f t="shared" si="10"/>
        <v>5240</v>
      </c>
      <c r="F47" s="56"/>
      <c r="G47" s="65">
        <v>40.5</v>
      </c>
      <c r="H47" s="58">
        <v>26</v>
      </c>
      <c r="I47" s="58">
        <f t="shared" si="1"/>
        <v>26</v>
      </c>
      <c r="J47" s="58"/>
      <c r="K47" s="86">
        <f t="shared" si="4"/>
        <v>28</v>
      </c>
      <c r="L47" s="90">
        <f t="shared" si="5"/>
        <v>28</v>
      </c>
      <c r="M47" s="183">
        <f t="shared" si="6"/>
        <v>43</v>
      </c>
      <c r="Q47" s="135">
        <f t="shared" si="11"/>
        <v>33.71</v>
      </c>
      <c r="R47" s="125">
        <f t="shared" si="7"/>
        <v>15</v>
      </c>
      <c r="S47" s="125">
        <f t="shared" si="8"/>
        <v>17</v>
      </c>
      <c r="T47" s="144">
        <f t="shared" si="9"/>
        <v>18</v>
      </c>
      <c r="U47" s="150"/>
    </row>
    <row r="48" spans="1:21" ht="15">
      <c r="A48" s="24" t="s">
        <v>5</v>
      </c>
      <c r="B48" s="25" t="s">
        <v>6</v>
      </c>
      <c r="C48" s="26" t="s">
        <v>24</v>
      </c>
      <c r="D48" s="48">
        <v>1190</v>
      </c>
      <c r="E48" s="56">
        <f t="shared" si="10"/>
        <v>1440</v>
      </c>
      <c r="F48" s="56"/>
      <c r="G48" s="58">
        <v>20.5</v>
      </c>
      <c r="H48" s="58">
        <v>9.5</v>
      </c>
      <c r="I48" s="58">
        <f t="shared" si="1"/>
        <v>9.5</v>
      </c>
      <c r="J48" s="58"/>
      <c r="K48" s="86">
        <f t="shared" si="4"/>
        <v>11</v>
      </c>
      <c r="L48" s="90">
        <f t="shared" si="5"/>
        <v>12</v>
      </c>
      <c r="M48" s="183">
        <f t="shared" si="6"/>
        <v>23</v>
      </c>
      <c r="Q48" s="135">
        <f t="shared" si="11"/>
        <v>3.0300000000000002</v>
      </c>
      <c r="R48" s="125">
        <f t="shared" si="7"/>
        <v>172</v>
      </c>
      <c r="S48" s="125">
        <f t="shared" si="8"/>
        <v>191</v>
      </c>
      <c r="T48" s="144">
        <f t="shared" si="9"/>
        <v>210</v>
      </c>
      <c r="U48" s="150"/>
    </row>
    <row r="49" spans="1:21" ht="15">
      <c r="A49" s="24" t="s">
        <v>5</v>
      </c>
      <c r="B49" s="25" t="s">
        <v>6</v>
      </c>
      <c r="C49" s="26" t="s">
        <v>25</v>
      </c>
      <c r="D49" s="48">
        <v>1395</v>
      </c>
      <c r="E49" s="56">
        <f t="shared" si="10"/>
        <v>1688</v>
      </c>
      <c r="F49" s="56"/>
      <c r="G49" s="60">
        <v>25.5</v>
      </c>
      <c r="H49" s="58">
        <v>12</v>
      </c>
      <c r="I49" s="58">
        <f t="shared" si="1"/>
        <v>12</v>
      </c>
      <c r="J49" s="58"/>
      <c r="K49" s="86">
        <f t="shared" si="4"/>
        <v>14</v>
      </c>
      <c r="L49" s="90">
        <f t="shared" si="5"/>
        <v>14</v>
      </c>
      <c r="M49" s="183">
        <f t="shared" si="6"/>
        <v>28</v>
      </c>
      <c r="Q49" s="135">
        <f t="shared" si="11"/>
        <v>5.48</v>
      </c>
      <c r="R49" s="125">
        <f t="shared" si="7"/>
        <v>95</v>
      </c>
      <c r="S49" s="125">
        <f t="shared" si="8"/>
        <v>105</v>
      </c>
      <c r="T49" s="144">
        <f t="shared" si="9"/>
        <v>116</v>
      </c>
      <c r="U49" s="150"/>
    </row>
    <row r="50" spans="1:21" ht="15">
      <c r="A50" s="38" t="s">
        <v>5</v>
      </c>
      <c r="B50" s="39" t="s">
        <v>6</v>
      </c>
      <c r="C50" s="40" t="s">
        <v>217</v>
      </c>
      <c r="D50" s="49">
        <v>1924</v>
      </c>
      <c r="E50" s="66">
        <f t="shared" si="10"/>
        <v>2329</v>
      </c>
      <c r="F50" s="66"/>
      <c r="G50" s="67">
        <v>25.5</v>
      </c>
      <c r="H50" s="68">
        <v>14</v>
      </c>
      <c r="I50" s="68">
        <f t="shared" si="1"/>
        <v>14</v>
      </c>
      <c r="J50" s="68"/>
      <c r="K50" s="86">
        <f t="shared" si="4"/>
        <v>16</v>
      </c>
      <c r="L50" s="90">
        <f t="shared" si="5"/>
        <v>16</v>
      </c>
      <c r="M50" s="183">
        <f t="shared" si="6"/>
        <v>28</v>
      </c>
      <c r="Q50" s="135">
        <f t="shared" si="11"/>
        <v>7.16</v>
      </c>
      <c r="R50" s="125">
        <f t="shared" si="7"/>
        <v>73</v>
      </c>
      <c r="S50" s="125">
        <f t="shared" si="8"/>
        <v>80</v>
      </c>
      <c r="T50" s="144">
        <f t="shared" si="9"/>
        <v>88</v>
      </c>
      <c r="U50" s="150"/>
    </row>
    <row r="51" spans="1:21" ht="15">
      <c r="A51" s="24" t="s">
        <v>5</v>
      </c>
      <c r="B51" s="25" t="s">
        <v>6</v>
      </c>
      <c r="C51" s="26" t="s">
        <v>26</v>
      </c>
      <c r="D51" s="48">
        <v>640</v>
      </c>
      <c r="E51" s="56">
        <f t="shared" si="10"/>
        <v>775</v>
      </c>
      <c r="F51" s="56"/>
      <c r="G51" s="57">
        <v>15.5</v>
      </c>
      <c r="H51" s="58">
        <v>9.5</v>
      </c>
      <c r="I51" s="58">
        <f t="shared" si="1"/>
        <v>9.5</v>
      </c>
      <c r="J51" s="58"/>
      <c r="K51" s="86">
        <f t="shared" si="4"/>
        <v>11</v>
      </c>
      <c r="L51" s="90">
        <f t="shared" si="5"/>
        <v>12</v>
      </c>
      <c r="M51" s="183">
        <f t="shared" si="6"/>
        <v>18</v>
      </c>
      <c r="Q51" s="135">
        <f t="shared" si="11"/>
        <v>2.37</v>
      </c>
      <c r="R51" s="125">
        <f t="shared" si="7"/>
        <v>220</v>
      </c>
      <c r="S51" s="125">
        <f t="shared" si="8"/>
        <v>244</v>
      </c>
      <c r="T51" s="144">
        <f t="shared" si="9"/>
        <v>268</v>
      </c>
      <c r="U51" s="150"/>
    </row>
    <row r="52" spans="1:21" ht="15">
      <c r="A52" s="24" t="s">
        <v>5</v>
      </c>
      <c r="B52" s="25" t="s">
        <v>6</v>
      </c>
      <c r="C52" s="26" t="s">
        <v>27</v>
      </c>
      <c r="D52" s="48">
        <v>1099</v>
      </c>
      <c r="E52" s="56">
        <f t="shared" si="10"/>
        <v>1330</v>
      </c>
      <c r="F52" s="56"/>
      <c r="G52" s="58">
        <v>20.5</v>
      </c>
      <c r="H52" s="58">
        <v>13</v>
      </c>
      <c r="I52" s="58">
        <f t="shared" si="1"/>
        <v>13</v>
      </c>
      <c r="J52" s="58"/>
      <c r="K52" s="86">
        <f t="shared" si="4"/>
        <v>15</v>
      </c>
      <c r="L52" s="90">
        <f t="shared" si="5"/>
        <v>15</v>
      </c>
      <c r="M52" s="183">
        <f t="shared" si="6"/>
        <v>23</v>
      </c>
      <c r="Q52" s="135">
        <f t="shared" si="11"/>
        <v>5.17</v>
      </c>
      <c r="R52" s="125">
        <f t="shared" si="7"/>
        <v>101</v>
      </c>
      <c r="S52" s="125">
        <f t="shared" si="8"/>
        <v>111</v>
      </c>
      <c r="T52" s="144">
        <f t="shared" si="9"/>
        <v>123</v>
      </c>
      <c r="U52" s="150"/>
    </row>
    <row r="53" spans="1:21" ht="15">
      <c r="A53" s="24" t="s">
        <v>5</v>
      </c>
      <c r="B53" s="25" t="s">
        <v>6</v>
      </c>
      <c r="C53" s="26" t="s">
        <v>28</v>
      </c>
      <c r="D53" s="48">
        <v>1190</v>
      </c>
      <c r="E53" s="56">
        <f t="shared" si="10"/>
        <v>1440</v>
      </c>
      <c r="F53" s="56"/>
      <c r="G53" s="60">
        <v>25.5</v>
      </c>
      <c r="H53" s="58">
        <v>14.5</v>
      </c>
      <c r="I53" s="58">
        <f t="shared" si="1"/>
        <v>14.5</v>
      </c>
      <c r="J53" s="58"/>
      <c r="K53" s="86">
        <f t="shared" si="4"/>
        <v>16</v>
      </c>
      <c r="L53" s="90">
        <f t="shared" si="5"/>
        <v>17</v>
      </c>
      <c r="M53" s="183">
        <f t="shared" si="6"/>
        <v>28</v>
      </c>
      <c r="Q53" s="135">
        <f t="shared" si="11"/>
        <v>7.61</v>
      </c>
      <c r="R53" s="125">
        <f t="shared" si="7"/>
        <v>68</v>
      </c>
      <c r="S53" s="125">
        <f t="shared" si="8"/>
        <v>76</v>
      </c>
      <c r="T53" s="144">
        <f t="shared" si="9"/>
        <v>83</v>
      </c>
      <c r="U53" s="150"/>
    </row>
    <row r="54" spans="1:21" ht="15">
      <c r="A54" s="24" t="s">
        <v>5</v>
      </c>
      <c r="B54" s="25" t="s">
        <v>6</v>
      </c>
      <c r="C54" s="26" t="s">
        <v>29</v>
      </c>
      <c r="D54" s="48">
        <v>1554</v>
      </c>
      <c r="E54" s="56">
        <f t="shared" si="10"/>
        <v>1881</v>
      </c>
      <c r="F54" s="56"/>
      <c r="G54" s="61">
        <v>30.5</v>
      </c>
      <c r="H54" s="58">
        <v>18.5</v>
      </c>
      <c r="I54" s="58">
        <f t="shared" si="1"/>
        <v>18.5</v>
      </c>
      <c r="J54" s="58"/>
      <c r="K54" s="86">
        <f t="shared" si="4"/>
        <v>20</v>
      </c>
      <c r="L54" s="90">
        <f t="shared" si="5"/>
        <v>21</v>
      </c>
      <c r="M54" s="183">
        <f t="shared" si="6"/>
        <v>33</v>
      </c>
      <c r="Q54" s="135">
        <f t="shared" si="11"/>
        <v>13.86</v>
      </c>
      <c r="R54" s="125">
        <f t="shared" si="7"/>
        <v>37</v>
      </c>
      <c r="S54" s="125">
        <f t="shared" si="8"/>
        <v>41</v>
      </c>
      <c r="T54" s="144">
        <f t="shared" si="9"/>
        <v>45</v>
      </c>
      <c r="U54" s="150"/>
    </row>
    <row r="55" spans="1:21" ht="15">
      <c r="A55" s="24" t="s">
        <v>5</v>
      </c>
      <c r="B55" s="25" t="s">
        <v>6</v>
      </c>
      <c r="C55" s="26" t="s">
        <v>30</v>
      </c>
      <c r="D55" s="48">
        <v>2678</v>
      </c>
      <c r="E55" s="56">
        <f t="shared" si="10"/>
        <v>3241</v>
      </c>
      <c r="F55" s="64"/>
      <c r="G55" s="62">
        <v>35.5</v>
      </c>
      <c r="H55" s="58">
        <v>0</v>
      </c>
      <c r="I55" s="58">
        <f t="shared" si="1"/>
        <v>0</v>
      </c>
      <c r="J55" s="58"/>
      <c r="K55" s="86">
        <f t="shared" si="4"/>
        <v>2</v>
      </c>
      <c r="L55" s="90">
        <f t="shared" si="5"/>
        <v>2</v>
      </c>
      <c r="M55" s="183">
        <f t="shared" si="6"/>
        <v>38</v>
      </c>
      <c r="Q55" s="135">
        <f t="shared" si="11"/>
        <v>0.15</v>
      </c>
      <c r="R55" s="125">
        <f t="shared" si="7"/>
        <v>3486</v>
      </c>
      <c r="S55" s="125">
        <f t="shared" si="8"/>
        <v>3860</v>
      </c>
      <c r="T55" s="144">
        <f t="shared" si="9"/>
        <v>4246</v>
      </c>
      <c r="U55" s="150"/>
    </row>
    <row r="56" spans="1:21" ht="15">
      <c r="A56" s="24" t="s">
        <v>5</v>
      </c>
      <c r="B56" s="25" t="s">
        <v>6</v>
      </c>
      <c r="C56" s="26" t="s">
        <v>127</v>
      </c>
      <c r="D56" s="48">
        <v>3780</v>
      </c>
      <c r="E56" s="56">
        <f t="shared" si="10"/>
        <v>4574</v>
      </c>
      <c r="F56" s="64"/>
      <c r="G56" s="63">
        <v>40.5</v>
      </c>
      <c r="H56" s="58">
        <v>26</v>
      </c>
      <c r="I56" s="58">
        <f t="shared" si="1"/>
        <v>26</v>
      </c>
      <c r="J56" s="58"/>
      <c r="K56" s="86">
        <f t="shared" si="4"/>
        <v>28</v>
      </c>
      <c r="L56" s="90">
        <f t="shared" si="5"/>
        <v>28</v>
      </c>
      <c r="M56" s="183">
        <v>44</v>
      </c>
      <c r="Q56" s="135">
        <f t="shared" si="11"/>
        <v>34.49</v>
      </c>
      <c r="R56" s="125">
        <f t="shared" si="7"/>
        <v>15</v>
      </c>
      <c r="S56" s="125">
        <f t="shared" si="8"/>
        <v>16</v>
      </c>
      <c r="T56" s="144">
        <f t="shared" si="9"/>
        <v>18</v>
      </c>
      <c r="U56" s="150"/>
    </row>
    <row r="57" spans="1:21" ht="15">
      <c r="A57" s="24" t="s">
        <v>5</v>
      </c>
      <c r="B57" s="25" t="s">
        <v>6</v>
      </c>
      <c r="C57" s="37" t="s">
        <v>248</v>
      </c>
      <c r="D57" s="48">
        <v>686</v>
      </c>
      <c r="E57" s="56">
        <f t="shared" si="10"/>
        <v>831</v>
      </c>
      <c r="F57" s="56"/>
      <c r="G57" s="57">
        <v>15.5</v>
      </c>
      <c r="H57" s="58">
        <v>8</v>
      </c>
      <c r="I57" s="58">
        <f t="shared" si="1"/>
        <v>8</v>
      </c>
      <c r="J57" s="58"/>
      <c r="K57" s="86">
        <f t="shared" si="4"/>
        <v>10</v>
      </c>
      <c r="L57" s="90">
        <f t="shared" ref="L57:L59" si="12">CEILING((I57+1.8),1)</f>
        <v>10</v>
      </c>
      <c r="M57" s="183">
        <f t="shared" ref="M57:M59" si="13">CEILING((G57+2),1)</f>
        <v>18</v>
      </c>
      <c r="N57" s="123"/>
      <c r="O57" s="5"/>
      <c r="P57" s="5"/>
      <c r="Q57" s="135">
        <f t="shared" si="11"/>
        <v>1.8</v>
      </c>
      <c r="R57" s="125">
        <f t="shared" si="7"/>
        <v>290</v>
      </c>
      <c r="S57" s="125">
        <f t="shared" si="8"/>
        <v>321</v>
      </c>
      <c r="T57" s="144">
        <f t="shared" si="9"/>
        <v>353</v>
      </c>
      <c r="U57" s="150"/>
    </row>
    <row r="58" spans="1:21" ht="15">
      <c r="A58" s="24" t="s">
        <v>5</v>
      </c>
      <c r="B58" s="25" t="s">
        <v>6</v>
      </c>
      <c r="C58" s="37" t="s">
        <v>249</v>
      </c>
      <c r="D58" s="48">
        <v>967</v>
      </c>
      <c r="E58" s="56">
        <f t="shared" si="10"/>
        <v>1171</v>
      </c>
      <c r="F58" s="56"/>
      <c r="G58" s="58">
        <v>20.5</v>
      </c>
      <c r="H58" s="58">
        <v>10.3</v>
      </c>
      <c r="I58" s="58">
        <f t="shared" si="1"/>
        <v>10.3</v>
      </c>
      <c r="J58" s="58"/>
      <c r="K58" s="86">
        <f t="shared" si="4"/>
        <v>12</v>
      </c>
      <c r="L58" s="90">
        <f t="shared" si="12"/>
        <v>13</v>
      </c>
      <c r="M58" s="183">
        <f t="shared" si="13"/>
        <v>23</v>
      </c>
      <c r="N58" s="123"/>
      <c r="O58" s="5"/>
      <c r="P58" s="5"/>
      <c r="Q58" s="135">
        <f t="shared" si="11"/>
        <v>3.58</v>
      </c>
      <c r="R58" s="125">
        <f t="shared" si="7"/>
        <v>146</v>
      </c>
      <c r="S58" s="125">
        <f t="shared" si="8"/>
        <v>161</v>
      </c>
      <c r="T58" s="144">
        <f t="shared" si="9"/>
        <v>177</v>
      </c>
      <c r="U58" s="150"/>
    </row>
    <row r="59" spans="1:21" ht="15">
      <c r="A59" s="24" t="s">
        <v>5</v>
      </c>
      <c r="B59" s="25" t="s">
        <v>6</v>
      </c>
      <c r="C59" s="37" t="s">
        <v>250</v>
      </c>
      <c r="D59" s="48">
        <v>1207</v>
      </c>
      <c r="E59" s="56">
        <f t="shared" si="10"/>
        <v>1461</v>
      </c>
      <c r="F59" s="56"/>
      <c r="G59" s="60">
        <v>25.5</v>
      </c>
      <c r="H59" s="58">
        <v>13</v>
      </c>
      <c r="I59" s="58">
        <f t="shared" si="1"/>
        <v>13</v>
      </c>
      <c r="J59" s="58"/>
      <c r="K59" s="86">
        <f t="shared" si="4"/>
        <v>15</v>
      </c>
      <c r="L59" s="90">
        <f t="shared" si="12"/>
        <v>15</v>
      </c>
      <c r="M59" s="183">
        <f t="shared" si="13"/>
        <v>28</v>
      </c>
      <c r="N59" s="123"/>
      <c r="O59" s="5"/>
      <c r="P59" s="5"/>
      <c r="Q59" s="135">
        <f t="shared" si="11"/>
        <v>6.3</v>
      </c>
      <c r="R59" s="125">
        <f t="shared" si="7"/>
        <v>83</v>
      </c>
      <c r="S59" s="125">
        <f t="shared" si="8"/>
        <v>91</v>
      </c>
      <c r="T59" s="144">
        <f t="shared" si="9"/>
        <v>101</v>
      </c>
      <c r="U59" s="150"/>
    </row>
    <row r="60" spans="1:21" ht="15">
      <c r="A60" s="24" t="s">
        <v>5</v>
      </c>
      <c r="B60" s="25" t="s">
        <v>6</v>
      </c>
      <c r="C60" s="26" t="s">
        <v>31</v>
      </c>
      <c r="D60" s="48">
        <v>413</v>
      </c>
      <c r="E60" s="56">
        <f t="shared" si="10"/>
        <v>500</v>
      </c>
      <c r="F60" s="56"/>
      <c r="G60" s="58">
        <v>20.5</v>
      </c>
      <c r="H60" s="58">
        <v>7</v>
      </c>
      <c r="I60" s="58">
        <f t="shared" si="1"/>
        <v>7</v>
      </c>
      <c r="J60" s="58"/>
      <c r="K60" s="86">
        <f t="shared" si="4"/>
        <v>9</v>
      </c>
      <c r="L60" s="90">
        <f t="shared" si="5"/>
        <v>9</v>
      </c>
      <c r="M60" s="183">
        <f t="shared" si="6"/>
        <v>23</v>
      </c>
      <c r="Q60" s="135">
        <f t="shared" si="11"/>
        <v>1.86</v>
      </c>
      <c r="R60" s="125">
        <f t="shared" si="7"/>
        <v>281</v>
      </c>
      <c r="S60" s="125">
        <f t="shared" si="8"/>
        <v>311</v>
      </c>
      <c r="T60" s="144">
        <f t="shared" si="9"/>
        <v>342</v>
      </c>
      <c r="U60" s="150"/>
    </row>
    <row r="61" spans="1:21" ht="15">
      <c r="A61" s="24" t="s">
        <v>5</v>
      </c>
      <c r="B61" s="25" t="s">
        <v>6</v>
      </c>
      <c r="C61" s="26" t="s">
        <v>32</v>
      </c>
      <c r="D61" s="48">
        <v>655</v>
      </c>
      <c r="E61" s="56">
        <f t="shared" si="10"/>
        <v>793</v>
      </c>
      <c r="F61" s="56"/>
      <c r="G61" s="60">
        <v>25.5</v>
      </c>
      <c r="H61" s="58">
        <v>8.5</v>
      </c>
      <c r="I61" s="58">
        <f t="shared" si="1"/>
        <v>8.5</v>
      </c>
      <c r="J61" s="58"/>
      <c r="K61" s="86">
        <f t="shared" si="4"/>
        <v>10</v>
      </c>
      <c r="L61" s="90">
        <f t="shared" si="5"/>
        <v>11</v>
      </c>
      <c r="M61" s="183">
        <f t="shared" si="6"/>
        <v>28</v>
      </c>
      <c r="Q61" s="135">
        <f t="shared" si="11"/>
        <v>3.08</v>
      </c>
      <c r="R61" s="125">
        <f t="shared" si="7"/>
        <v>169</v>
      </c>
      <c r="S61" s="125">
        <f t="shared" si="8"/>
        <v>187</v>
      </c>
      <c r="T61" s="144">
        <f t="shared" si="9"/>
        <v>206</v>
      </c>
      <c r="U61" s="150"/>
    </row>
    <row r="62" spans="1:21" ht="15.75" thickBot="1">
      <c r="A62" s="32" t="s">
        <v>5</v>
      </c>
      <c r="B62" s="34" t="s">
        <v>6</v>
      </c>
      <c r="C62" s="29" t="s">
        <v>33</v>
      </c>
      <c r="D62" s="54">
        <v>945</v>
      </c>
      <c r="E62" s="75">
        <f t="shared" si="10"/>
        <v>1144</v>
      </c>
      <c r="F62" s="75"/>
      <c r="G62" s="76">
        <v>28</v>
      </c>
      <c r="H62" s="76">
        <v>9</v>
      </c>
      <c r="I62" s="76">
        <f t="shared" si="1"/>
        <v>9</v>
      </c>
      <c r="J62" s="76"/>
      <c r="K62" s="87">
        <f t="shared" si="4"/>
        <v>11</v>
      </c>
      <c r="L62" s="91">
        <f>CEILING((I62+1.8),1)</f>
        <v>11</v>
      </c>
      <c r="M62" s="184">
        <f t="shared" si="6"/>
        <v>30</v>
      </c>
      <c r="Q62" s="135">
        <f t="shared" si="11"/>
        <v>3.63</v>
      </c>
      <c r="R62" s="125">
        <f t="shared" si="7"/>
        <v>144</v>
      </c>
      <c r="S62" s="125">
        <f t="shared" si="8"/>
        <v>159</v>
      </c>
      <c r="T62" s="144">
        <f t="shared" si="9"/>
        <v>175</v>
      </c>
      <c r="U62" s="150"/>
    </row>
    <row r="63" spans="1:21" ht="15.75" thickTop="1">
      <c r="A63" s="185"/>
      <c r="B63" s="80"/>
      <c r="C63" s="81"/>
      <c r="D63" s="82"/>
      <c r="E63" s="23"/>
      <c r="F63" s="23"/>
      <c r="G63" s="36"/>
      <c r="H63" s="36"/>
      <c r="I63" s="36"/>
      <c r="J63" s="36"/>
      <c r="K63" s="127"/>
      <c r="L63" s="127"/>
      <c r="M63" s="186"/>
      <c r="Q63" s="135"/>
      <c r="R63" s="125"/>
      <c r="S63" s="125"/>
      <c r="T63" s="144"/>
      <c r="U63" s="150"/>
    </row>
    <row r="64" spans="1:21" ht="18.75" thickBot="1">
      <c r="A64" s="27"/>
      <c r="B64" s="28"/>
      <c r="C64" s="29"/>
      <c r="D64" s="50"/>
      <c r="E64" s="75"/>
      <c r="F64" s="75"/>
      <c r="G64" s="83" t="s">
        <v>221</v>
      </c>
      <c r="H64" s="84" t="s">
        <v>206</v>
      </c>
      <c r="I64" s="84" t="s">
        <v>208</v>
      </c>
      <c r="J64" s="84"/>
      <c r="K64" s="88" t="s">
        <v>206</v>
      </c>
      <c r="L64" s="92" t="s">
        <v>209</v>
      </c>
      <c r="M64" s="187" t="s">
        <v>210</v>
      </c>
      <c r="N64" s="46"/>
      <c r="O64" s="46"/>
      <c r="P64" s="46"/>
      <c r="Q64" s="135"/>
      <c r="R64" s="125"/>
      <c r="S64" s="125"/>
      <c r="T64" s="144"/>
      <c r="U64" s="150"/>
    </row>
    <row r="65" spans="1:21" ht="15.75" thickTop="1">
      <c r="A65" s="21" t="s">
        <v>35</v>
      </c>
      <c r="B65" s="22" t="s">
        <v>38</v>
      </c>
      <c r="C65" s="122" t="s">
        <v>222</v>
      </c>
      <c r="D65" s="71">
        <v>636</v>
      </c>
      <c r="E65" s="72">
        <f t="shared" si="10"/>
        <v>770</v>
      </c>
      <c r="F65" s="72"/>
      <c r="G65" s="73">
        <v>15.5</v>
      </c>
      <c r="H65" s="74">
        <v>16</v>
      </c>
      <c r="I65" s="74"/>
      <c r="J65" s="74"/>
      <c r="K65" s="89">
        <f>CEILING((H65+1.5),1)</f>
        <v>18</v>
      </c>
      <c r="L65" s="93">
        <f>CEILING((G65+1.8),1)</f>
        <v>18</v>
      </c>
      <c r="M65" s="188">
        <f>CEILING((G65+I65+1.8),1)</f>
        <v>18</v>
      </c>
      <c r="N65" s="46"/>
      <c r="O65" s="46"/>
      <c r="P65" s="46"/>
      <c r="Q65" s="135">
        <f t="shared" ref="Q65:Q97" si="14">FLOOR(((K65*L65*M65)/1000),0.01)</f>
        <v>5.83</v>
      </c>
      <c r="R65" s="125">
        <f t="shared" si="7"/>
        <v>89</v>
      </c>
      <c r="S65" s="125">
        <f t="shared" si="8"/>
        <v>99</v>
      </c>
      <c r="T65" s="144">
        <f t="shared" si="9"/>
        <v>109</v>
      </c>
      <c r="U65" s="150"/>
    </row>
    <row r="66" spans="1:21" ht="15">
      <c r="A66" s="24" t="s">
        <v>37</v>
      </c>
      <c r="B66" s="25" t="s">
        <v>38</v>
      </c>
      <c r="C66" s="26" t="s">
        <v>39</v>
      </c>
      <c r="D66" s="51">
        <v>808</v>
      </c>
      <c r="E66" s="56">
        <f t="shared" si="10"/>
        <v>978</v>
      </c>
      <c r="F66" s="56"/>
      <c r="G66" s="57">
        <v>15.5</v>
      </c>
      <c r="H66" s="58">
        <v>18</v>
      </c>
      <c r="I66" s="58"/>
      <c r="J66" s="58"/>
      <c r="K66" s="89">
        <f t="shared" ref="K66:K130" si="15">CEILING((H66+1.5),1)</f>
        <v>20</v>
      </c>
      <c r="L66" s="93">
        <f t="shared" ref="L66:L143" si="16">CEILING((G66+1.8),1)</f>
        <v>18</v>
      </c>
      <c r="M66" s="188">
        <f t="shared" ref="M66:M143" si="17">CEILING((G66+I66+1.8),1)</f>
        <v>18</v>
      </c>
      <c r="Q66" s="135">
        <f t="shared" si="14"/>
        <v>6.48</v>
      </c>
      <c r="R66" s="125">
        <f t="shared" si="7"/>
        <v>80</v>
      </c>
      <c r="S66" s="125">
        <f t="shared" si="8"/>
        <v>89</v>
      </c>
      <c r="T66" s="144">
        <f t="shared" si="9"/>
        <v>98</v>
      </c>
      <c r="U66" s="150"/>
    </row>
    <row r="67" spans="1:21" ht="15">
      <c r="A67" s="24" t="s">
        <v>37</v>
      </c>
      <c r="B67" s="25" t="s">
        <v>38</v>
      </c>
      <c r="C67" s="26" t="s">
        <v>176</v>
      </c>
      <c r="D67" s="51">
        <v>695</v>
      </c>
      <c r="E67" s="56">
        <f t="shared" si="10"/>
        <v>841</v>
      </c>
      <c r="F67" s="56"/>
      <c r="G67" s="69">
        <v>12.5</v>
      </c>
      <c r="H67" s="58">
        <v>14</v>
      </c>
      <c r="I67" s="58"/>
      <c r="J67" s="58"/>
      <c r="K67" s="89">
        <f t="shared" si="15"/>
        <v>16</v>
      </c>
      <c r="L67" s="93">
        <f t="shared" si="16"/>
        <v>15</v>
      </c>
      <c r="M67" s="188">
        <f t="shared" si="17"/>
        <v>15</v>
      </c>
      <c r="Q67" s="135">
        <f t="shared" si="14"/>
        <v>3.6</v>
      </c>
      <c r="R67" s="125">
        <f t="shared" si="7"/>
        <v>145</v>
      </c>
      <c r="S67" s="125">
        <f t="shared" si="8"/>
        <v>160</v>
      </c>
      <c r="T67" s="144">
        <f t="shared" si="9"/>
        <v>176</v>
      </c>
      <c r="U67" s="150"/>
    </row>
    <row r="68" spans="1:21" ht="15">
      <c r="A68" s="24" t="s">
        <v>37</v>
      </c>
      <c r="B68" s="25" t="s">
        <v>38</v>
      </c>
      <c r="C68" s="26" t="s">
        <v>40</v>
      </c>
      <c r="D68" s="51">
        <v>816</v>
      </c>
      <c r="E68" s="56">
        <f t="shared" si="10"/>
        <v>988</v>
      </c>
      <c r="F68" s="56"/>
      <c r="G68" s="57">
        <v>15.5</v>
      </c>
      <c r="H68" s="58">
        <v>20</v>
      </c>
      <c r="I68" s="58"/>
      <c r="J68" s="58"/>
      <c r="K68" s="89">
        <f t="shared" si="15"/>
        <v>22</v>
      </c>
      <c r="L68" s="93">
        <f t="shared" si="16"/>
        <v>18</v>
      </c>
      <c r="M68" s="188">
        <f t="shared" si="17"/>
        <v>18</v>
      </c>
      <c r="Q68" s="135">
        <f t="shared" si="14"/>
        <v>7.12</v>
      </c>
      <c r="R68" s="125">
        <f t="shared" si="7"/>
        <v>73</v>
      </c>
      <c r="S68" s="125">
        <f t="shared" si="8"/>
        <v>81</v>
      </c>
      <c r="T68" s="144">
        <f t="shared" si="9"/>
        <v>89</v>
      </c>
      <c r="U68" s="150"/>
    </row>
    <row r="69" spans="1:21" ht="15">
      <c r="A69" s="24" t="s">
        <v>35</v>
      </c>
      <c r="B69" s="25" t="s">
        <v>36</v>
      </c>
      <c r="C69" s="26" t="s">
        <v>41</v>
      </c>
      <c r="D69" s="51">
        <v>488</v>
      </c>
      <c r="E69" s="56">
        <f t="shared" si="10"/>
        <v>591</v>
      </c>
      <c r="F69" s="56"/>
      <c r="G69" s="57">
        <v>15.5</v>
      </c>
      <c r="H69" s="58">
        <v>7.5</v>
      </c>
      <c r="I69" s="58"/>
      <c r="J69" s="58"/>
      <c r="K69" s="89">
        <f t="shared" si="15"/>
        <v>9</v>
      </c>
      <c r="L69" s="93">
        <f t="shared" si="16"/>
        <v>18</v>
      </c>
      <c r="M69" s="188">
        <f t="shared" si="17"/>
        <v>18</v>
      </c>
      <c r="N69" s="5"/>
      <c r="O69" s="5"/>
      <c r="P69" s="5"/>
      <c r="Q69" s="135">
        <f t="shared" si="14"/>
        <v>2.91</v>
      </c>
      <c r="R69" s="125">
        <f t="shared" si="7"/>
        <v>179</v>
      </c>
      <c r="S69" s="125">
        <f t="shared" si="8"/>
        <v>198</v>
      </c>
      <c r="T69" s="144">
        <f t="shared" si="9"/>
        <v>218</v>
      </c>
      <c r="U69" s="150"/>
    </row>
    <row r="70" spans="1:21" ht="15">
      <c r="A70" s="24" t="s">
        <v>35</v>
      </c>
      <c r="B70" s="25" t="s">
        <v>36</v>
      </c>
      <c r="C70" s="26" t="s">
        <v>42</v>
      </c>
      <c r="D70" s="51">
        <v>967</v>
      </c>
      <c r="E70" s="56">
        <f t="shared" si="10"/>
        <v>1171</v>
      </c>
      <c r="F70" s="56"/>
      <c r="G70" s="58">
        <v>20.5</v>
      </c>
      <c r="H70" s="58">
        <v>5.5</v>
      </c>
      <c r="I70" s="58"/>
      <c r="J70" s="58"/>
      <c r="K70" s="89">
        <f t="shared" si="15"/>
        <v>7</v>
      </c>
      <c r="L70" s="93">
        <f t="shared" si="16"/>
        <v>23</v>
      </c>
      <c r="M70" s="188">
        <f t="shared" si="17"/>
        <v>23</v>
      </c>
      <c r="Q70" s="135">
        <f t="shared" si="14"/>
        <v>3.7</v>
      </c>
      <c r="R70" s="125">
        <f t="shared" si="7"/>
        <v>141</v>
      </c>
      <c r="S70" s="125">
        <f t="shared" si="8"/>
        <v>156</v>
      </c>
      <c r="T70" s="144">
        <f t="shared" si="9"/>
        <v>172</v>
      </c>
      <c r="U70" s="150"/>
    </row>
    <row r="71" spans="1:21" ht="15">
      <c r="A71" s="24" t="s">
        <v>35</v>
      </c>
      <c r="B71" s="25" t="s">
        <v>36</v>
      </c>
      <c r="C71" s="26" t="s">
        <v>178</v>
      </c>
      <c r="D71" s="51">
        <v>1254</v>
      </c>
      <c r="E71" s="56">
        <f t="shared" si="10"/>
        <v>1518</v>
      </c>
      <c r="F71" s="56"/>
      <c r="G71" s="60">
        <v>25.5</v>
      </c>
      <c r="H71" s="58">
        <v>7</v>
      </c>
      <c r="I71" s="58"/>
      <c r="J71" s="58"/>
      <c r="K71" s="89">
        <f t="shared" si="15"/>
        <v>9</v>
      </c>
      <c r="L71" s="93">
        <f t="shared" si="16"/>
        <v>28</v>
      </c>
      <c r="M71" s="188">
        <f t="shared" si="17"/>
        <v>28</v>
      </c>
      <c r="Q71" s="135">
        <f t="shared" si="14"/>
        <v>7.05</v>
      </c>
      <c r="R71" s="125">
        <f t="shared" si="7"/>
        <v>74</v>
      </c>
      <c r="S71" s="125">
        <f t="shared" si="8"/>
        <v>82</v>
      </c>
      <c r="T71" s="144">
        <f t="shared" si="9"/>
        <v>90</v>
      </c>
      <c r="U71" s="150"/>
    </row>
    <row r="72" spans="1:21" ht="15">
      <c r="A72" s="24" t="s">
        <v>35</v>
      </c>
      <c r="B72" s="25" t="s">
        <v>36</v>
      </c>
      <c r="C72" s="26" t="s">
        <v>43</v>
      </c>
      <c r="D72" s="51">
        <v>1488</v>
      </c>
      <c r="E72" s="56">
        <f t="shared" si="10"/>
        <v>1801</v>
      </c>
      <c r="F72" s="56"/>
      <c r="G72" s="58">
        <v>28</v>
      </c>
      <c r="H72" s="58">
        <v>8</v>
      </c>
      <c r="I72" s="58"/>
      <c r="J72" s="58"/>
      <c r="K72" s="89">
        <f t="shared" si="15"/>
        <v>10</v>
      </c>
      <c r="L72" s="93">
        <f t="shared" si="16"/>
        <v>30</v>
      </c>
      <c r="M72" s="188">
        <f t="shared" si="17"/>
        <v>30</v>
      </c>
      <c r="Q72" s="135">
        <f t="shared" si="14"/>
        <v>9</v>
      </c>
      <c r="R72" s="125">
        <f t="shared" ref="R72:R147" si="18">FLOOR((R$4/Q72),1)</f>
        <v>58</v>
      </c>
      <c r="S72" s="125">
        <f t="shared" ref="S72:S147" si="19">FLOOR((S$4/Q72),1)</f>
        <v>64</v>
      </c>
      <c r="T72" s="144">
        <f t="shared" ref="T72:T147" si="20">FLOOR((T$4/Q72),1)</f>
        <v>70</v>
      </c>
      <c r="U72" s="150"/>
    </row>
    <row r="73" spans="1:21" ht="15">
      <c r="A73" s="24" t="s">
        <v>35</v>
      </c>
      <c r="B73" s="25" t="s">
        <v>36</v>
      </c>
      <c r="C73" s="26" t="s">
        <v>179</v>
      </c>
      <c r="D73" s="51">
        <v>1672</v>
      </c>
      <c r="E73" s="56">
        <f t="shared" si="10"/>
        <v>2024</v>
      </c>
      <c r="F73" s="56"/>
      <c r="G73" s="61">
        <v>30.5</v>
      </c>
      <c r="H73" s="58">
        <v>8.5</v>
      </c>
      <c r="I73" s="58"/>
      <c r="J73" s="58"/>
      <c r="K73" s="89">
        <f t="shared" si="15"/>
        <v>10</v>
      </c>
      <c r="L73" s="93">
        <f t="shared" si="16"/>
        <v>33</v>
      </c>
      <c r="M73" s="188">
        <f t="shared" si="17"/>
        <v>33</v>
      </c>
      <c r="Q73" s="135">
        <f t="shared" si="14"/>
        <v>10.89</v>
      </c>
      <c r="R73" s="125">
        <f t="shared" si="18"/>
        <v>48</v>
      </c>
      <c r="S73" s="125">
        <f t="shared" si="19"/>
        <v>53</v>
      </c>
      <c r="T73" s="144">
        <f t="shared" si="20"/>
        <v>58</v>
      </c>
      <c r="U73" s="150"/>
    </row>
    <row r="74" spans="1:21" ht="15">
      <c r="A74" s="24" t="s">
        <v>35</v>
      </c>
      <c r="B74" s="25" t="s">
        <v>36</v>
      </c>
      <c r="C74" s="26" t="s">
        <v>180</v>
      </c>
      <c r="D74" s="51">
        <v>2133</v>
      </c>
      <c r="E74" s="56">
        <f t="shared" si="10"/>
        <v>2581</v>
      </c>
      <c r="F74" s="56"/>
      <c r="G74" s="62">
        <v>35.5</v>
      </c>
      <c r="H74" s="58">
        <v>9.5</v>
      </c>
      <c r="I74" s="58"/>
      <c r="J74" s="58"/>
      <c r="K74" s="89">
        <f t="shared" si="15"/>
        <v>11</v>
      </c>
      <c r="L74" s="93">
        <f t="shared" si="16"/>
        <v>38</v>
      </c>
      <c r="M74" s="188">
        <f t="shared" si="17"/>
        <v>38</v>
      </c>
      <c r="Q74" s="135">
        <f t="shared" si="14"/>
        <v>15.88</v>
      </c>
      <c r="R74" s="125">
        <f t="shared" si="18"/>
        <v>32</v>
      </c>
      <c r="S74" s="125">
        <f t="shared" si="19"/>
        <v>36</v>
      </c>
      <c r="T74" s="144">
        <f t="shared" si="20"/>
        <v>40</v>
      </c>
      <c r="U74" s="150"/>
    </row>
    <row r="75" spans="1:21" ht="15">
      <c r="A75" s="24" t="s">
        <v>35</v>
      </c>
      <c r="B75" s="25" t="s">
        <v>36</v>
      </c>
      <c r="C75" s="26" t="s">
        <v>181</v>
      </c>
      <c r="D75" s="51">
        <v>388</v>
      </c>
      <c r="E75" s="56">
        <f t="shared" si="10"/>
        <v>470</v>
      </c>
      <c r="F75" s="56"/>
      <c r="G75" s="69">
        <v>12.5</v>
      </c>
      <c r="H75" s="58">
        <v>6.5</v>
      </c>
      <c r="I75" s="58"/>
      <c r="J75" s="58"/>
      <c r="K75" s="89">
        <f t="shared" si="15"/>
        <v>8</v>
      </c>
      <c r="L75" s="93">
        <f t="shared" si="16"/>
        <v>15</v>
      </c>
      <c r="M75" s="188">
        <f t="shared" si="17"/>
        <v>15</v>
      </c>
      <c r="Q75" s="135">
        <f t="shared" si="14"/>
        <v>1.8</v>
      </c>
      <c r="R75" s="125">
        <f t="shared" si="18"/>
        <v>290</v>
      </c>
      <c r="S75" s="125">
        <f t="shared" si="19"/>
        <v>321</v>
      </c>
      <c r="T75" s="144">
        <f t="shared" si="20"/>
        <v>353</v>
      </c>
      <c r="U75" s="150"/>
    </row>
    <row r="76" spans="1:21" ht="15">
      <c r="A76" s="24" t="s">
        <v>35</v>
      </c>
      <c r="B76" s="25" t="s">
        <v>36</v>
      </c>
      <c r="C76" s="26" t="s">
        <v>224</v>
      </c>
      <c r="D76" s="51">
        <v>548</v>
      </c>
      <c r="E76" s="56">
        <f t="shared" si="10"/>
        <v>664</v>
      </c>
      <c r="F76" s="56"/>
      <c r="G76" s="57">
        <v>15.5</v>
      </c>
      <c r="H76" s="58">
        <v>8</v>
      </c>
      <c r="I76" s="58"/>
      <c r="J76" s="58"/>
      <c r="K76" s="89">
        <f t="shared" si="15"/>
        <v>10</v>
      </c>
      <c r="L76" s="93">
        <f t="shared" ref="L76:L78" si="21">CEILING((G76+1.8),1)</f>
        <v>18</v>
      </c>
      <c r="M76" s="188">
        <f t="shared" ref="M76:M78" si="22">CEILING((G76+I76+1.8),1)</f>
        <v>18</v>
      </c>
      <c r="Q76" s="135">
        <f t="shared" si="14"/>
        <v>3.24</v>
      </c>
      <c r="R76" s="125">
        <f t="shared" si="18"/>
        <v>161</v>
      </c>
      <c r="S76" s="125">
        <f t="shared" si="19"/>
        <v>178</v>
      </c>
      <c r="T76" s="144">
        <f t="shared" si="20"/>
        <v>196</v>
      </c>
      <c r="U76" s="150"/>
    </row>
    <row r="77" spans="1:21" ht="15">
      <c r="A77" s="24" t="s">
        <v>35</v>
      </c>
      <c r="B77" s="25" t="s">
        <v>36</v>
      </c>
      <c r="C77" s="26" t="s">
        <v>223</v>
      </c>
      <c r="D77" s="51">
        <v>1147</v>
      </c>
      <c r="E77" s="56">
        <f t="shared" si="10"/>
        <v>1388</v>
      </c>
      <c r="F77" s="56"/>
      <c r="G77" s="97">
        <v>20.5</v>
      </c>
      <c r="H77" s="58">
        <v>10.5</v>
      </c>
      <c r="I77" s="58"/>
      <c r="J77" s="58"/>
      <c r="K77" s="89">
        <f t="shared" si="15"/>
        <v>12</v>
      </c>
      <c r="L77" s="93">
        <f t="shared" ref="L77" si="23">CEILING((G77+1.8),1)</f>
        <v>23</v>
      </c>
      <c r="M77" s="188">
        <f t="shared" ref="M77" si="24">CEILING((G77+I77+1.8),1)</f>
        <v>23</v>
      </c>
      <c r="Q77" s="135">
        <f t="shared" si="14"/>
        <v>6.34</v>
      </c>
      <c r="R77" s="125">
        <f t="shared" si="18"/>
        <v>82</v>
      </c>
      <c r="S77" s="125">
        <f t="shared" si="19"/>
        <v>91</v>
      </c>
      <c r="T77" s="144">
        <f t="shared" si="20"/>
        <v>100</v>
      </c>
      <c r="U77" s="150"/>
    </row>
    <row r="78" spans="1:21" ht="15">
      <c r="A78" s="24" t="s">
        <v>35</v>
      </c>
      <c r="B78" s="25" t="s">
        <v>36</v>
      </c>
      <c r="C78" s="26" t="s">
        <v>225</v>
      </c>
      <c r="D78" s="51">
        <v>1240</v>
      </c>
      <c r="E78" s="56">
        <f t="shared" si="10"/>
        <v>1501</v>
      </c>
      <c r="F78" s="56"/>
      <c r="G78" s="69">
        <v>23</v>
      </c>
      <c r="H78" s="58">
        <v>11</v>
      </c>
      <c r="I78" s="58"/>
      <c r="J78" s="58"/>
      <c r="K78" s="89">
        <f t="shared" si="15"/>
        <v>13</v>
      </c>
      <c r="L78" s="93">
        <f t="shared" si="21"/>
        <v>25</v>
      </c>
      <c r="M78" s="188">
        <f t="shared" si="22"/>
        <v>25</v>
      </c>
      <c r="Q78" s="135">
        <f t="shared" si="14"/>
        <v>8.120000000000001</v>
      </c>
      <c r="R78" s="125">
        <f t="shared" si="18"/>
        <v>64</v>
      </c>
      <c r="S78" s="125">
        <f t="shared" si="19"/>
        <v>71</v>
      </c>
      <c r="T78" s="144">
        <f t="shared" si="20"/>
        <v>78</v>
      </c>
      <c r="U78" s="150"/>
    </row>
    <row r="79" spans="1:21" ht="15">
      <c r="A79" s="24" t="s">
        <v>35</v>
      </c>
      <c r="B79" s="25" t="s">
        <v>36</v>
      </c>
      <c r="C79" s="26" t="s">
        <v>269</v>
      </c>
      <c r="D79" s="51">
        <v>1377</v>
      </c>
      <c r="E79" s="56">
        <f t="shared" ref="E79" si="25">CEILING((D79*1.21),1)</f>
        <v>1667</v>
      </c>
      <c r="F79" s="56"/>
      <c r="G79" s="69">
        <v>25.5</v>
      </c>
      <c r="H79" s="58">
        <v>12</v>
      </c>
      <c r="I79" s="58"/>
      <c r="J79" s="58"/>
      <c r="K79" s="89">
        <f>CEILING((H79+1.5),1)</f>
        <v>14</v>
      </c>
      <c r="L79" s="93">
        <f t="shared" ref="L79" si="26">CEILING((G79+1.8),1)</f>
        <v>28</v>
      </c>
      <c r="M79" s="188">
        <f t="shared" ref="M79" si="27">CEILING((G79+I79+1.8),1)</f>
        <v>28</v>
      </c>
      <c r="Q79" s="135">
        <f t="shared" ref="Q79" si="28">FLOOR(((K79*L79*M79)/1000),0.01)</f>
        <v>10.97</v>
      </c>
      <c r="R79" s="125">
        <f t="shared" ref="R79" si="29">FLOOR((R$4/Q79),1)</f>
        <v>47</v>
      </c>
      <c r="S79" s="125">
        <f t="shared" ref="S79" si="30">FLOOR((S$4/Q79),1)</f>
        <v>52</v>
      </c>
      <c r="T79" s="144">
        <f t="shared" ref="T79" si="31">FLOOR((T$4/Q79),1)</f>
        <v>58</v>
      </c>
      <c r="U79" s="150"/>
    </row>
    <row r="80" spans="1:21" ht="15">
      <c r="A80" s="24" t="s">
        <v>35</v>
      </c>
      <c r="B80" s="25" t="s">
        <v>36</v>
      </c>
      <c r="C80" s="26" t="s">
        <v>182</v>
      </c>
      <c r="D80" s="51">
        <v>536</v>
      </c>
      <c r="E80" s="56">
        <f t="shared" si="10"/>
        <v>649</v>
      </c>
      <c r="F80" s="56"/>
      <c r="G80" s="57">
        <v>15.5</v>
      </c>
      <c r="H80" s="58">
        <v>6.5</v>
      </c>
      <c r="I80" s="58"/>
      <c r="J80" s="58"/>
      <c r="K80" s="89">
        <f t="shared" si="15"/>
        <v>8</v>
      </c>
      <c r="L80" s="93">
        <f t="shared" si="16"/>
        <v>18</v>
      </c>
      <c r="M80" s="188">
        <f t="shared" si="17"/>
        <v>18</v>
      </c>
      <c r="Q80" s="135">
        <f t="shared" si="14"/>
        <v>2.59</v>
      </c>
      <c r="R80" s="125">
        <f t="shared" si="18"/>
        <v>201</v>
      </c>
      <c r="S80" s="125">
        <f t="shared" si="19"/>
        <v>223</v>
      </c>
      <c r="T80" s="144">
        <f t="shared" si="20"/>
        <v>245</v>
      </c>
      <c r="U80" s="150"/>
    </row>
    <row r="81" spans="1:21" ht="15">
      <c r="A81" s="24" t="s">
        <v>35</v>
      </c>
      <c r="B81" s="25" t="s">
        <v>36</v>
      </c>
      <c r="C81" s="26" t="s">
        <v>183</v>
      </c>
      <c r="D81" s="51">
        <v>1147</v>
      </c>
      <c r="E81" s="56">
        <f t="shared" ref="E81:E110" si="32">CEILING((D81*1.21),1)</f>
        <v>1388</v>
      </c>
      <c r="F81" s="56"/>
      <c r="G81" s="58">
        <v>20.5</v>
      </c>
      <c r="H81" s="58">
        <v>10</v>
      </c>
      <c r="I81" s="58"/>
      <c r="J81" s="58"/>
      <c r="K81" s="89">
        <f t="shared" si="15"/>
        <v>12</v>
      </c>
      <c r="L81" s="93">
        <f t="shared" si="16"/>
        <v>23</v>
      </c>
      <c r="M81" s="188">
        <f t="shared" si="17"/>
        <v>23</v>
      </c>
      <c r="Q81" s="135">
        <f t="shared" si="14"/>
        <v>6.34</v>
      </c>
      <c r="R81" s="125">
        <f t="shared" si="18"/>
        <v>82</v>
      </c>
      <c r="S81" s="125">
        <f t="shared" si="19"/>
        <v>91</v>
      </c>
      <c r="T81" s="144">
        <f t="shared" si="20"/>
        <v>100</v>
      </c>
      <c r="U81" s="150"/>
    </row>
    <row r="82" spans="1:21" ht="15">
      <c r="A82" s="24" t="s">
        <v>35</v>
      </c>
      <c r="B82" s="25" t="s">
        <v>36</v>
      </c>
      <c r="C82" s="26" t="s">
        <v>44</v>
      </c>
      <c r="D82" s="51">
        <v>1392</v>
      </c>
      <c r="E82" s="56">
        <f t="shared" si="32"/>
        <v>1685</v>
      </c>
      <c r="F82" s="56"/>
      <c r="G82" s="60">
        <v>25.5</v>
      </c>
      <c r="H82" s="58">
        <v>12</v>
      </c>
      <c r="I82" s="58"/>
      <c r="J82" s="58"/>
      <c r="K82" s="89">
        <f t="shared" si="15"/>
        <v>14</v>
      </c>
      <c r="L82" s="93">
        <f t="shared" si="16"/>
        <v>28</v>
      </c>
      <c r="M82" s="188">
        <f t="shared" si="17"/>
        <v>28</v>
      </c>
      <c r="Q82" s="135">
        <f t="shared" si="14"/>
        <v>10.97</v>
      </c>
      <c r="R82" s="125">
        <f t="shared" si="18"/>
        <v>47</v>
      </c>
      <c r="S82" s="125">
        <f t="shared" si="19"/>
        <v>52</v>
      </c>
      <c r="T82" s="144">
        <f t="shared" si="20"/>
        <v>58</v>
      </c>
      <c r="U82" s="150"/>
    </row>
    <row r="83" spans="1:21" ht="15">
      <c r="A83" s="24" t="s">
        <v>35</v>
      </c>
      <c r="B83" s="25" t="s">
        <v>36</v>
      </c>
      <c r="C83" s="26" t="s">
        <v>177</v>
      </c>
      <c r="D83" s="51">
        <v>372</v>
      </c>
      <c r="E83" s="56">
        <f t="shared" si="32"/>
        <v>451</v>
      </c>
      <c r="F83" s="56"/>
      <c r="G83" s="97">
        <v>12.5</v>
      </c>
      <c r="H83" s="58">
        <v>5.5</v>
      </c>
      <c r="I83" s="58"/>
      <c r="J83" s="58"/>
      <c r="K83" s="89">
        <f t="shared" si="15"/>
        <v>7</v>
      </c>
      <c r="L83" s="93">
        <f t="shared" si="16"/>
        <v>15</v>
      </c>
      <c r="M83" s="188">
        <f t="shared" si="17"/>
        <v>15</v>
      </c>
      <c r="Q83" s="135">
        <f t="shared" si="14"/>
        <v>1.57</v>
      </c>
      <c r="R83" s="125">
        <f t="shared" si="18"/>
        <v>333</v>
      </c>
      <c r="S83" s="125">
        <f t="shared" si="19"/>
        <v>368</v>
      </c>
      <c r="T83" s="144">
        <f t="shared" si="20"/>
        <v>405</v>
      </c>
      <c r="U83" s="150"/>
    </row>
    <row r="84" spans="1:21" ht="15">
      <c r="A84" s="24" t="s">
        <v>35</v>
      </c>
      <c r="B84" s="25" t="s">
        <v>36</v>
      </c>
      <c r="C84" s="26" t="s">
        <v>45</v>
      </c>
      <c r="D84" s="51">
        <v>537</v>
      </c>
      <c r="E84" s="56">
        <f t="shared" si="32"/>
        <v>650</v>
      </c>
      <c r="F84" s="56"/>
      <c r="G84" s="57">
        <v>15.5</v>
      </c>
      <c r="H84" s="58">
        <v>6</v>
      </c>
      <c r="I84" s="58"/>
      <c r="J84" s="58"/>
      <c r="K84" s="89">
        <f t="shared" si="15"/>
        <v>8</v>
      </c>
      <c r="L84" s="93">
        <f t="shared" si="16"/>
        <v>18</v>
      </c>
      <c r="M84" s="188">
        <f t="shared" si="17"/>
        <v>18</v>
      </c>
      <c r="Q84" s="135">
        <f t="shared" si="14"/>
        <v>2.59</v>
      </c>
      <c r="R84" s="125">
        <f t="shared" si="18"/>
        <v>201</v>
      </c>
      <c r="S84" s="125">
        <f t="shared" si="19"/>
        <v>223</v>
      </c>
      <c r="T84" s="144">
        <f t="shared" si="20"/>
        <v>245</v>
      </c>
      <c r="U84" s="150"/>
    </row>
    <row r="85" spans="1:21" ht="15">
      <c r="A85" s="24" t="s">
        <v>35</v>
      </c>
      <c r="B85" s="25" t="s">
        <v>36</v>
      </c>
      <c r="C85" s="26" t="s">
        <v>46</v>
      </c>
      <c r="D85" s="51">
        <v>1132</v>
      </c>
      <c r="E85" s="56">
        <f t="shared" si="32"/>
        <v>1370</v>
      </c>
      <c r="F85" s="56"/>
      <c r="G85" s="58">
        <v>20.5</v>
      </c>
      <c r="H85" s="58">
        <v>9.5</v>
      </c>
      <c r="I85" s="58"/>
      <c r="J85" s="58"/>
      <c r="K85" s="89">
        <f t="shared" si="15"/>
        <v>11</v>
      </c>
      <c r="L85" s="93">
        <f t="shared" si="16"/>
        <v>23</v>
      </c>
      <c r="M85" s="188">
        <f t="shared" si="17"/>
        <v>23</v>
      </c>
      <c r="Q85" s="135">
        <f t="shared" si="14"/>
        <v>5.8100000000000005</v>
      </c>
      <c r="R85" s="125">
        <f t="shared" si="18"/>
        <v>90</v>
      </c>
      <c r="S85" s="125">
        <f t="shared" si="19"/>
        <v>99</v>
      </c>
      <c r="T85" s="144">
        <f t="shared" si="20"/>
        <v>109</v>
      </c>
      <c r="U85" s="150"/>
    </row>
    <row r="86" spans="1:21" ht="15">
      <c r="A86" s="24" t="s">
        <v>35</v>
      </c>
      <c r="B86" s="25" t="s">
        <v>36</v>
      </c>
      <c r="C86" s="26" t="s">
        <v>184</v>
      </c>
      <c r="D86" s="51">
        <v>537</v>
      </c>
      <c r="E86" s="56">
        <f t="shared" si="32"/>
        <v>650</v>
      </c>
      <c r="F86" s="56"/>
      <c r="G86" s="57">
        <v>15.5</v>
      </c>
      <c r="H86" s="58">
        <v>7</v>
      </c>
      <c r="I86" s="58"/>
      <c r="J86" s="58"/>
      <c r="K86" s="89">
        <f t="shared" si="15"/>
        <v>9</v>
      </c>
      <c r="L86" s="93">
        <f t="shared" si="16"/>
        <v>18</v>
      </c>
      <c r="M86" s="188">
        <f t="shared" si="17"/>
        <v>18</v>
      </c>
      <c r="Q86" s="135">
        <f t="shared" si="14"/>
        <v>2.91</v>
      </c>
      <c r="R86" s="125">
        <f t="shared" si="18"/>
        <v>179</v>
      </c>
      <c r="S86" s="125">
        <f t="shared" si="19"/>
        <v>198</v>
      </c>
      <c r="T86" s="144">
        <f t="shared" si="20"/>
        <v>218</v>
      </c>
      <c r="U86" s="150"/>
    </row>
    <row r="87" spans="1:21" ht="15">
      <c r="A87" s="24" t="s">
        <v>35</v>
      </c>
      <c r="B87" s="25" t="s">
        <v>36</v>
      </c>
      <c r="C87" s="26" t="s">
        <v>47</v>
      </c>
      <c r="D87" s="51">
        <v>980</v>
      </c>
      <c r="E87" s="56">
        <f t="shared" si="32"/>
        <v>1186</v>
      </c>
      <c r="F87" s="56"/>
      <c r="G87" s="58">
        <v>20.5</v>
      </c>
      <c r="H87" s="58">
        <v>9</v>
      </c>
      <c r="I87" s="58"/>
      <c r="J87" s="58"/>
      <c r="K87" s="89">
        <f t="shared" si="15"/>
        <v>11</v>
      </c>
      <c r="L87" s="93">
        <f t="shared" si="16"/>
        <v>23</v>
      </c>
      <c r="M87" s="188">
        <f t="shared" si="17"/>
        <v>23</v>
      </c>
      <c r="Q87" s="135">
        <f t="shared" si="14"/>
        <v>5.8100000000000005</v>
      </c>
      <c r="R87" s="125">
        <f t="shared" si="18"/>
        <v>90</v>
      </c>
      <c r="S87" s="125">
        <f t="shared" si="19"/>
        <v>99</v>
      </c>
      <c r="T87" s="144">
        <f t="shared" si="20"/>
        <v>109</v>
      </c>
      <c r="U87" s="150"/>
    </row>
    <row r="88" spans="1:21" ht="15">
      <c r="A88" s="24" t="s">
        <v>35</v>
      </c>
      <c r="B88" s="25" t="s">
        <v>36</v>
      </c>
      <c r="C88" s="26" t="s">
        <v>186</v>
      </c>
      <c r="D88" s="51">
        <v>1231</v>
      </c>
      <c r="E88" s="56">
        <f t="shared" si="32"/>
        <v>1490</v>
      </c>
      <c r="F88" s="56"/>
      <c r="G88" s="60">
        <v>25.5</v>
      </c>
      <c r="H88" s="58">
        <v>10.5</v>
      </c>
      <c r="I88" s="58"/>
      <c r="J88" s="58"/>
      <c r="K88" s="89">
        <f t="shared" si="15"/>
        <v>12</v>
      </c>
      <c r="L88" s="93">
        <f t="shared" si="16"/>
        <v>28</v>
      </c>
      <c r="M88" s="188">
        <f t="shared" si="17"/>
        <v>28</v>
      </c>
      <c r="Q88" s="135">
        <f t="shared" si="14"/>
        <v>9.4</v>
      </c>
      <c r="R88" s="125">
        <f t="shared" si="18"/>
        <v>55</v>
      </c>
      <c r="S88" s="125">
        <f t="shared" si="19"/>
        <v>61</v>
      </c>
      <c r="T88" s="144">
        <f t="shared" si="20"/>
        <v>67</v>
      </c>
      <c r="U88" s="150"/>
    </row>
    <row r="89" spans="1:21" ht="15">
      <c r="A89" s="24" t="s">
        <v>35</v>
      </c>
      <c r="B89" s="25" t="s">
        <v>36</v>
      </c>
      <c r="C89" s="26" t="s">
        <v>187</v>
      </c>
      <c r="D89" s="51">
        <v>1830</v>
      </c>
      <c r="E89" s="56">
        <f t="shared" si="32"/>
        <v>2215</v>
      </c>
      <c r="F89" s="56"/>
      <c r="G89" s="61">
        <v>30.5</v>
      </c>
      <c r="H89" s="58">
        <v>12.5</v>
      </c>
      <c r="I89" s="58"/>
      <c r="J89" s="58"/>
      <c r="K89" s="89">
        <f t="shared" si="15"/>
        <v>14</v>
      </c>
      <c r="L89" s="93">
        <f t="shared" si="16"/>
        <v>33</v>
      </c>
      <c r="M89" s="188">
        <f t="shared" si="17"/>
        <v>33</v>
      </c>
      <c r="Q89" s="135">
        <f t="shared" si="14"/>
        <v>15.24</v>
      </c>
      <c r="R89" s="125">
        <f t="shared" si="18"/>
        <v>34</v>
      </c>
      <c r="S89" s="125">
        <f t="shared" si="19"/>
        <v>37</v>
      </c>
      <c r="T89" s="144">
        <f t="shared" si="20"/>
        <v>41</v>
      </c>
      <c r="U89" s="150"/>
    </row>
    <row r="90" spans="1:21" ht="15">
      <c r="A90" s="24" t="s">
        <v>35</v>
      </c>
      <c r="B90" s="25" t="s">
        <v>36</v>
      </c>
      <c r="C90" s="26" t="s">
        <v>48</v>
      </c>
      <c r="D90" s="51">
        <v>2638</v>
      </c>
      <c r="E90" s="56">
        <f t="shared" si="32"/>
        <v>3192</v>
      </c>
      <c r="F90" s="56"/>
      <c r="G90" s="62">
        <v>35.5</v>
      </c>
      <c r="H90" s="58">
        <v>14.5</v>
      </c>
      <c r="I90" s="58"/>
      <c r="J90" s="58"/>
      <c r="K90" s="89">
        <f t="shared" si="15"/>
        <v>16</v>
      </c>
      <c r="L90" s="93">
        <f t="shared" si="16"/>
        <v>38</v>
      </c>
      <c r="M90" s="188">
        <f t="shared" si="17"/>
        <v>38</v>
      </c>
      <c r="Q90" s="135">
        <f t="shared" si="14"/>
        <v>23.1</v>
      </c>
      <c r="R90" s="125">
        <f t="shared" si="18"/>
        <v>22</v>
      </c>
      <c r="S90" s="125">
        <f t="shared" si="19"/>
        <v>25</v>
      </c>
      <c r="T90" s="144">
        <f t="shared" si="20"/>
        <v>27</v>
      </c>
      <c r="U90" s="150"/>
    </row>
    <row r="91" spans="1:21" ht="15">
      <c r="A91" s="24" t="s">
        <v>35</v>
      </c>
      <c r="B91" s="25" t="s">
        <v>36</v>
      </c>
      <c r="C91" s="26" t="s">
        <v>185</v>
      </c>
      <c r="D91" s="51">
        <v>3554</v>
      </c>
      <c r="E91" s="56">
        <f t="shared" si="32"/>
        <v>4301</v>
      </c>
      <c r="F91" s="56"/>
      <c r="G91" s="63">
        <v>40.5</v>
      </c>
      <c r="H91" s="58">
        <v>16.5</v>
      </c>
      <c r="I91" s="58"/>
      <c r="J91" s="58"/>
      <c r="K91" s="89">
        <f t="shared" si="15"/>
        <v>18</v>
      </c>
      <c r="L91" s="93">
        <f t="shared" si="16"/>
        <v>43</v>
      </c>
      <c r="M91" s="188">
        <f t="shared" si="17"/>
        <v>43</v>
      </c>
      <c r="Q91" s="135">
        <f t="shared" si="14"/>
        <v>33.28</v>
      </c>
      <c r="R91" s="125">
        <f t="shared" si="18"/>
        <v>15</v>
      </c>
      <c r="S91" s="125">
        <f t="shared" si="19"/>
        <v>17</v>
      </c>
      <c r="T91" s="144">
        <f t="shared" si="20"/>
        <v>19</v>
      </c>
      <c r="U91" s="150"/>
    </row>
    <row r="92" spans="1:21" ht="15">
      <c r="A92" s="24" t="s">
        <v>35</v>
      </c>
      <c r="B92" s="25" t="s">
        <v>36</v>
      </c>
      <c r="C92" s="26" t="s">
        <v>188</v>
      </c>
      <c r="D92" s="51">
        <v>394</v>
      </c>
      <c r="E92" s="56">
        <f t="shared" si="32"/>
        <v>477</v>
      </c>
      <c r="F92" s="56"/>
      <c r="G92" s="70">
        <v>10.5</v>
      </c>
      <c r="H92" s="58">
        <v>0</v>
      </c>
      <c r="I92" s="58"/>
      <c r="J92" s="58"/>
      <c r="K92" s="89">
        <f t="shared" si="15"/>
        <v>2</v>
      </c>
      <c r="L92" s="93">
        <f t="shared" si="16"/>
        <v>13</v>
      </c>
      <c r="M92" s="188">
        <f t="shared" si="17"/>
        <v>13</v>
      </c>
      <c r="O92" s="46"/>
      <c r="Q92" s="135">
        <f t="shared" si="14"/>
        <v>0.33</v>
      </c>
      <c r="R92" s="125">
        <f t="shared" si="18"/>
        <v>1584</v>
      </c>
      <c r="S92" s="125">
        <f t="shared" si="19"/>
        <v>1754</v>
      </c>
      <c r="T92" s="144">
        <f t="shared" si="20"/>
        <v>1930</v>
      </c>
      <c r="U92" s="150"/>
    </row>
    <row r="93" spans="1:21" ht="15">
      <c r="A93" s="24" t="s">
        <v>35</v>
      </c>
      <c r="B93" s="25" t="s">
        <v>36</v>
      </c>
      <c r="C93" s="26" t="s">
        <v>189</v>
      </c>
      <c r="D93" s="51">
        <v>471</v>
      </c>
      <c r="E93" s="56">
        <f t="shared" si="32"/>
        <v>570</v>
      </c>
      <c r="F93" s="56"/>
      <c r="G93" s="69">
        <v>12.5</v>
      </c>
      <c r="H93" s="58">
        <v>6.5</v>
      </c>
      <c r="I93" s="58"/>
      <c r="J93" s="58"/>
      <c r="K93" s="89">
        <f t="shared" si="15"/>
        <v>8</v>
      </c>
      <c r="L93" s="93">
        <f t="shared" si="16"/>
        <v>15</v>
      </c>
      <c r="M93" s="188">
        <f t="shared" si="17"/>
        <v>15</v>
      </c>
      <c r="N93" s="229"/>
      <c r="O93" s="46"/>
      <c r="Q93" s="135">
        <f t="shared" si="14"/>
        <v>1.8</v>
      </c>
      <c r="R93" s="125">
        <f t="shared" si="18"/>
        <v>290</v>
      </c>
      <c r="S93" s="125">
        <f t="shared" si="19"/>
        <v>321</v>
      </c>
      <c r="T93" s="144">
        <f t="shared" si="20"/>
        <v>353</v>
      </c>
      <c r="U93" s="150"/>
    </row>
    <row r="94" spans="1:21" ht="15">
      <c r="A94" s="24" t="s">
        <v>35</v>
      </c>
      <c r="B94" s="25" t="s">
        <v>36</v>
      </c>
      <c r="C94" s="26" t="s">
        <v>190</v>
      </c>
      <c r="D94" s="51">
        <v>608</v>
      </c>
      <c r="E94" s="56">
        <f t="shared" si="32"/>
        <v>736</v>
      </c>
      <c r="F94" s="56"/>
      <c r="G94" s="57">
        <v>15.5</v>
      </c>
      <c r="H94" s="58">
        <v>8</v>
      </c>
      <c r="I94" s="58"/>
      <c r="J94" s="58"/>
      <c r="K94" s="89">
        <f t="shared" si="15"/>
        <v>10</v>
      </c>
      <c r="L94" s="93">
        <f t="shared" si="16"/>
        <v>18</v>
      </c>
      <c r="M94" s="188">
        <f t="shared" si="17"/>
        <v>18</v>
      </c>
      <c r="N94" s="228" t="s">
        <v>252</v>
      </c>
      <c r="O94" s="240" t="s">
        <v>252</v>
      </c>
      <c r="Q94" s="135">
        <f t="shared" si="14"/>
        <v>3.24</v>
      </c>
      <c r="R94" s="125">
        <f t="shared" si="18"/>
        <v>161</v>
      </c>
      <c r="S94" s="125">
        <f t="shared" si="19"/>
        <v>178</v>
      </c>
      <c r="T94" s="144">
        <f t="shared" si="20"/>
        <v>196</v>
      </c>
      <c r="U94" s="150"/>
    </row>
    <row r="95" spans="1:21" ht="15.75" thickBot="1">
      <c r="A95" s="24" t="s">
        <v>35</v>
      </c>
      <c r="B95" s="25" t="s">
        <v>36</v>
      </c>
      <c r="C95" s="26" t="s">
        <v>191</v>
      </c>
      <c r="D95" s="51">
        <v>1017</v>
      </c>
      <c r="E95" s="56">
        <f t="shared" si="32"/>
        <v>1231</v>
      </c>
      <c r="F95" s="56"/>
      <c r="G95" s="58">
        <v>20.5</v>
      </c>
      <c r="H95" s="58">
        <v>10.5</v>
      </c>
      <c r="I95" s="58"/>
      <c r="J95" s="58"/>
      <c r="K95" s="89">
        <f t="shared" si="15"/>
        <v>12</v>
      </c>
      <c r="L95" s="93">
        <f t="shared" si="16"/>
        <v>23</v>
      </c>
      <c r="M95" s="188">
        <f t="shared" si="17"/>
        <v>23</v>
      </c>
      <c r="N95" s="226" t="s">
        <v>36</v>
      </c>
      <c r="O95" s="231" t="s">
        <v>251</v>
      </c>
      <c r="Q95" s="135">
        <f t="shared" si="14"/>
        <v>6.34</v>
      </c>
      <c r="R95" s="125">
        <f t="shared" si="18"/>
        <v>82</v>
      </c>
      <c r="S95" s="125">
        <f t="shared" si="19"/>
        <v>91</v>
      </c>
      <c r="T95" s="144">
        <f t="shared" si="20"/>
        <v>100</v>
      </c>
      <c r="U95" s="150"/>
    </row>
    <row r="96" spans="1:21" ht="15.75" thickTop="1">
      <c r="A96" s="24" t="s">
        <v>35</v>
      </c>
      <c r="B96" s="25" t="s">
        <v>36</v>
      </c>
      <c r="C96" s="26" t="s">
        <v>192</v>
      </c>
      <c r="D96" s="51">
        <v>1342</v>
      </c>
      <c r="E96" s="56">
        <f t="shared" si="32"/>
        <v>1624</v>
      </c>
      <c r="F96" s="56"/>
      <c r="G96" s="60">
        <v>25.5</v>
      </c>
      <c r="H96" s="58">
        <v>12</v>
      </c>
      <c r="I96" s="58"/>
      <c r="J96" s="58"/>
      <c r="K96" s="89">
        <f t="shared" si="15"/>
        <v>14</v>
      </c>
      <c r="L96" s="93">
        <f t="shared" si="16"/>
        <v>28</v>
      </c>
      <c r="M96" s="188">
        <f t="shared" si="17"/>
        <v>28</v>
      </c>
      <c r="N96" s="227"/>
      <c r="O96" s="232"/>
      <c r="Q96" s="135">
        <f t="shared" si="14"/>
        <v>10.97</v>
      </c>
      <c r="R96" s="125">
        <f t="shared" si="18"/>
        <v>47</v>
      </c>
      <c r="S96" s="125">
        <f t="shared" si="19"/>
        <v>52</v>
      </c>
      <c r="T96" s="144">
        <f t="shared" si="20"/>
        <v>58</v>
      </c>
      <c r="U96" s="150"/>
    </row>
    <row r="97" spans="1:21" ht="15">
      <c r="A97" s="24" t="s">
        <v>200</v>
      </c>
      <c r="B97" s="25" t="s">
        <v>193</v>
      </c>
      <c r="C97" s="26" t="s">
        <v>139</v>
      </c>
      <c r="D97" s="51">
        <v>479</v>
      </c>
      <c r="E97" s="56">
        <f t="shared" si="32"/>
        <v>580</v>
      </c>
      <c r="F97" s="56"/>
      <c r="G97" s="57">
        <v>15.5</v>
      </c>
      <c r="H97" s="124">
        <f>N97+O97</f>
        <v>12.5</v>
      </c>
      <c r="I97" s="58"/>
      <c r="J97" s="58"/>
      <c r="K97" s="89">
        <f t="shared" si="15"/>
        <v>14</v>
      </c>
      <c r="L97" s="93">
        <f t="shared" si="16"/>
        <v>18</v>
      </c>
      <c r="M97" s="188">
        <f>CEILING((G97+I97+1.8),1)</f>
        <v>18</v>
      </c>
      <c r="N97" s="219">
        <v>5.5</v>
      </c>
      <c r="O97" s="233">
        <v>7</v>
      </c>
      <c r="Q97" s="135">
        <f t="shared" si="14"/>
        <v>4.53</v>
      </c>
      <c r="R97" s="125">
        <f t="shared" si="18"/>
        <v>115</v>
      </c>
      <c r="S97" s="125">
        <f t="shared" si="19"/>
        <v>127</v>
      </c>
      <c r="T97" s="144">
        <f t="shared" si="20"/>
        <v>140</v>
      </c>
      <c r="U97" s="150"/>
    </row>
    <row r="98" spans="1:21" ht="15">
      <c r="A98" s="24" t="s">
        <v>200</v>
      </c>
      <c r="B98" s="25" t="s">
        <v>193</v>
      </c>
      <c r="C98" s="26" t="s">
        <v>140</v>
      </c>
      <c r="D98" s="51">
        <v>1070</v>
      </c>
      <c r="E98" s="56">
        <f t="shared" si="32"/>
        <v>1295</v>
      </c>
      <c r="F98" s="56"/>
      <c r="G98" s="58">
        <v>20.5</v>
      </c>
      <c r="H98" s="124">
        <f t="shared" ref="H98:H113" si="33">N98+O98</f>
        <v>14</v>
      </c>
      <c r="I98" s="58"/>
      <c r="J98" s="58"/>
      <c r="K98" s="89">
        <f t="shared" si="15"/>
        <v>16</v>
      </c>
      <c r="L98" s="93">
        <f t="shared" si="16"/>
        <v>23</v>
      </c>
      <c r="M98" s="188">
        <f t="shared" si="17"/>
        <v>23</v>
      </c>
      <c r="N98" s="219">
        <v>6</v>
      </c>
      <c r="O98" s="233">
        <v>8</v>
      </c>
      <c r="Q98" s="135">
        <f t="shared" ref="Q98:Q130" si="34">FLOOR(((K98*L98*M98)/1000),0.01)</f>
        <v>8.4600000000000009</v>
      </c>
      <c r="R98" s="125">
        <f t="shared" si="18"/>
        <v>61</v>
      </c>
      <c r="S98" s="125">
        <f t="shared" si="19"/>
        <v>68</v>
      </c>
      <c r="T98" s="144">
        <f t="shared" si="20"/>
        <v>75</v>
      </c>
      <c r="U98" s="150"/>
    </row>
    <row r="99" spans="1:21" ht="15">
      <c r="A99" s="24" t="s">
        <v>200</v>
      </c>
      <c r="B99" s="25" t="s">
        <v>193</v>
      </c>
      <c r="C99" s="26" t="s">
        <v>141</v>
      </c>
      <c r="D99" s="51">
        <v>1640</v>
      </c>
      <c r="E99" s="56">
        <f t="shared" si="32"/>
        <v>1985</v>
      </c>
      <c r="F99" s="56"/>
      <c r="G99" s="60">
        <v>25.5</v>
      </c>
      <c r="H99" s="124">
        <f t="shared" si="33"/>
        <v>17</v>
      </c>
      <c r="I99" s="58"/>
      <c r="J99" s="58"/>
      <c r="K99" s="89">
        <f t="shared" si="15"/>
        <v>19</v>
      </c>
      <c r="L99" s="93">
        <f t="shared" si="16"/>
        <v>28</v>
      </c>
      <c r="M99" s="188">
        <f t="shared" si="17"/>
        <v>28</v>
      </c>
      <c r="N99" s="219">
        <v>7</v>
      </c>
      <c r="O99" s="233">
        <v>10</v>
      </c>
      <c r="Q99" s="135">
        <f t="shared" si="34"/>
        <v>14.89</v>
      </c>
      <c r="R99" s="125">
        <f t="shared" si="18"/>
        <v>35</v>
      </c>
      <c r="S99" s="125">
        <f t="shared" si="19"/>
        <v>38</v>
      </c>
      <c r="T99" s="144">
        <f t="shared" si="20"/>
        <v>42</v>
      </c>
      <c r="U99" s="150"/>
    </row>
    <row r="100" spans="1:21" ht="15">
      <c r="A100" s="24" t="s">
        <v>200</v>
      </c>
      <c r="B100" s="25" t="s">
        <v>193</v>
      </c>
      <c r="C100" s="26" t="s">
        <v>142</v>
      </c>
      <c r="D100" s="51">
        <v>2027</v>
      </c>
      <c r="E100" s="56">
        <f t="shared" si="32"/>
        <v>2453</v>
      </c>
      <c r="F100" s="56"/>
      <c r="G100" s="61">
        <v>30.5</v>
      </c>
      <c r="H100" s="124">
        <f t="shared" si="33"/>
        <v>20.5</v>
      </c>
      <c r="I100" s="58"/>
      <c r="J100" s="58"/>
      <c r="K100" s="89">
        <f t="shared" si="15"/>
        <v>22</v>
      </c>
      <c r="L100" s="93">
        <f t="shared" si="16"/>
        <v>33</v>
      </c>
      <c r="M100" s="188">
        <f t="shared" si="17"/>
        <v>33</v>
      </c>
      <c r="N100" s="219">
        <v>8.5</v>
      </c>
      <c r="O100" s="233">
        <v>12</v>
      </c>
      <c r="Q100" s="135">
        <f t="shared" si="34"/>
        <v>23.95</v>
      </c>
      <c r="R100" s="125">
        <f t="shared" si="18"/>
        <v>21</v>
      </c>
      <c r="S100" s="125">
        <f t="shared" si="19"/>
        <v>24</v>
      </c>
      <c r="T100" s="144">
        <f t="shared" si="20"/>
        <v>26</v>
      </c>
      <c r="U100" s="150"/>
    </row>
    <row r="101" spans="1:21" ht="15">
      <c r="A101" s="24" t="s">
        <v>200</v>
      </c>
      <c r="B101" s="25" t="s">
        <v>193</v>
      </c>
      <c r="C101" s="26" t="s">
        <v>143</v>
      </c>
      <c r="D101" s="51">
        <v>2593</v>
      </c>
      <c r="E101" s="56">
        <f t="shared" si="32"/>
        <v>3138</v>
      </c>
      <c r="F101" s="56"/>
      <c r="G101" s="62">
        <v>35.5</v>
      </c>
      <c r="H101" s="124">
        <f t="shared" si="33"/>
        <v>21.5</v>
      </c>
      <c r="I101" s="58"/>
      <c r="J101" s="58"/>
      <c r="K101" s="89">
        <f t="shared" si="15"/>
        <v>23</v>
      </c>
      <c r="L101" s="93">
        <f t="shared" si="16"/>
        <v>38</v>
      </c>
      <c r="M101" s="188">
        <f t="shared" si="17"/>
        <v>38</v>
      </c>
      <c r="N101" s="219">
        <v>8.5</v>
      </c>
      <c r="O101" s="233">
        <v>13</v>
      </c>
      <c r="Q101" s="135">
        <f t="shared" si="34"/>
        <v>33.21</v>
      </c>
      <c r="R101" s="125">
        <f t="shared" si="18"/>
        <v>15</v>
      </c>
      <c r="S101" s="125">
        <f t="shared" si="19"/>
        <v>17</v>
      </c>
      <c r="T101" s="144">
        <f t="shared" si="20"/>
        <v>19</v>
      </c>
      <c r="U101" s="150"/>
    </row>
    <row r="102" spans="1:21" ht="15">
      <c r="A102" s="24" t="s">
        <v>200</v>
      </c>
      <c r="B102" s="25" t="s">
        <v>193</v>
      </c>
      <c r="C102" s="26" t="s">
        <v>144</v>
      </c>
      <c r="D102" s="51">
        <v>4450</v>
      </c>
      <c r="E102" s="56">
        <f t="shared" si="32"/>
        <v>5385</v>
      </c>
      <c r="F102" s="56"/>
      <c r="G102" s="63">
        <v>40.5</v>
      </c>
      <c r="H102" s="124">
        <f t="shared" si="33"/>
        <v>22</v>
      </c>
      <c r="I102" s="58"/>
      <c r="J102" s="58"/>
      <c r="K102" s="89">
        <f t="shared" si="15"/>
        <v>24</v>
      </c>
      <c r="L102" s="93">
        <f t="shared" si="16"/>
        <v>43</v>
      </c>
      <c r="M102" s="188">
        <f t="shared" si="17"/>
        <v>43</v>
      </c>
      <c r="N102" s="219">
        <v>9</v>
      </c>
      <c r="O102" s="233">
        <v>13</v>
      </c>
      <c r="Q102" s="135">
        <f t="shared" si="34"/>
        <v>44.37</v>
      </c>
      <c r="R102" s="125">
        <f t="shared" si="18"/>
        <v>11</v>
      </c>
      <c r="S102" s="125">
        <f t="shared" si="19"/>
        <v>13</v>
      </c>
      <c r="T102" s="144">
        <f t="shared" si="20"/>
        <v>14</v>
      </c>
      <c r="U102" s="150"/>
    </row>
    <row r="103" spans="1:21" ht="15">
      <c r="A103" s="24" t="s">
        <v>200</v>
      </c>
      <c r="B103" s="25" t="s">
        <v>193</v>
      </c>
      <c r="C103" s="26" t="s">
        <v>145</v>
      </c>
      <c r="D103" s="51">
        <v>445</v>
      </c>
      <c r="E103" s="56">
        <f t="shared" si="32"/>
        <v>539</v>
      </c>
      <c r="F103" s="56"/>
      <c r="G103" s="70">
        <v>10.5</v>
      </c>
      <c r="H103" s="124">
        <f t="shared" si="33"/>
        <v>11.5</v>
      </c>
      <c r="I103" s="58"/>
      <c r="J103" s="58"/>
      <c r="K103" s="89">
        <f t="shared" si="15"/>
        <v>13</v>
      </c>
      <c r="L103" s="93">
        <f t="shared" si="16"/>
        <v>13</v>
      </c>
      <c r="M103" s="188">
        <f t="shared" si="17"/>
        <v>13</v>
      </c>
      <c r="N103" s="219">
        <v>5.5</v>
      </c>
      <c r="O103" s="233">
        <v>6</v>
      </c>
      <c r="Q103" s="135">
        <f t="shared" si="34"/>
        <v>2.19</v>
      </c>
      <c r="R103" s="125">
        <f t="shared" si="18"/>
        <v>238</v>
      </c>
      <c r="S103" s="125">
        <f t="shared" si="19"/>
        <v>264</v>
      </c>
      <c r="T103" s="144">
        <f t="shared" si="20"/>
        <v>290</v>
      </c>
      <c r="U103" s="150"/>
    </row>
    <row r="104" spans="1:21" ht="15">
      <c r="A104" s="24" t="s">
        <v>200</v>
      </c>
      <c r="B104" s="25" t="s">
        <v>193</v>
      </c>
      <c r="C104" s="26" t="s">
        <v>146</v>
      </c>
      <c r="D104" s="51">
        <v>485</v>
      </c>
      <c r="E104" s="56">
        <f t="shared" si="32"/>
        <v>587</v>
      </c>
      <c r="F104" s="56"/>
      <c r="G104" s="69">
        <v>12.5</v>
      </c>
      <c r="H104" s="124">
        <f t="shared" si="33"/>
        <v>12.5</v>
      </c>
      <c r="I104" s="58"/>
      <c r="J104" s="58"/>
      <c r="K104" s="89">
        <f t="shared" si="15"/>
        <v>14</v>
      </c>
      <c r="L104" s="93">
        <f t="shared" si="16"/>
        <v>15</v>
      </c>
      <c r="M104" s="188">
        <f t="shared" si="17"/>
        <v>15</v>
      </c>
      <c r="N104" s="219">
        <v>5.5</v>
      </c>
      <c r="O104" s="233">
        <v>7</v>
      </c>
      <c r="Q104" s="135">
        <f t="shared" si="34"/>
        <v>3.15</v>
      </c>
      <c r="R104" s="125">
        <f t="shared" si="18"/>
        <v>166</v>
      </c>
      <c r="S104" s="125">
        <f t="shared" si="19"/>
        <v>183</v>
      </c>
      <c r="T104" s="144">
        <f t="shared" si="20"/>
        <v>202</v>
      </c>
      <c r="U104" s="150"/>
    </row>
    <row r="105" spans="1:21" ht="15">
      <c r="A105" s="24" t="s">
        <v>200</v>
      </c>
      <c r="B105" s="25" t="s">
        <v>193</v>
      </c>
      <c r="C105" s="26" t="s">
        <v>147</v>
      </c>
      <c r="D105" s="51">
        <v>620</v>
      </c>
      <c r="E105" s="56">
        <f t="shared" si="32"/>
        <v>751</v>
      </c>
      <c r="F105" s="56"/>
      <c r="G105" s="57">
        <v>15.5</v>
      </c>
      <c r="H105" s="124">
        <f t="shared" si="33"/>
        <v>14</v>
      </c>
      <c r="I105" s="58"/>
      <c r="J105" s="58"/>
      <c r="K105" s="89">
        <f t="shared" si="15"/>
        <v>16</v>
      </c>
      <c r="L105" s="93">
        <f t="shared" si="16"/>
        <v>18</v>
      </c>
      <c r="M105" s="188">
        <f t="shared" si="17"/>
        <v>18</v>
      </c>
      <c r="N105" s="219">
        <v>6</v>
      </c>
      <c r="O105" s="233">
        <v>8</v>
      </c>
      <c r="Q105" s="135">
        <f t="shared" si="34"/>
        <v>5.18</v>
      </c>
      <c r="R105" s="125">
        <f t="shared" si="18"/>
        <v>100</v>
      </c>
      <c r="S105" s="125">
        <f t="shared" si="19"/>
        <v>111</v>
      </c>
      <c r="T105" s="144">
        <f t="shared" si="20"/>
        <v>122</v>
      </c>
      <c r="U105" s="150"/>
    </row>
    <row r="106" spans="1:21" ht="15">
      <c r="A106" s="24" t="s">
        <v>200</v>
      </c>
      <c r="B106" s="25" t="s">
        <v>193</v>
      </c>
      <c r="C106" s="26" t="s">
        <v>148</v>
      </c>
      <c r="D106" s="51">
        <v>1207</v>
      </c>
      <c r="E106" s="56">
        <f t="shared" si="32"/>
        <v>1461</v>
      </c>
      <c r="F106" s="56"/>
      <c r="G106" s="58">
        <v>20.5</v>
      </c>
      <c r="H106" s="124">
        <f t="shared" si="33"/>
        <v>18.5</v>
      </c>
      <c r="I106" s="58"/>
      <c r="J106" s="58"/>
      <c r="K106" s="89">
        <f t="shared" si="15"/>
        <v>20</v>
      </c>
      <c r="L106" s="93">
        <f t="shared" si="16"/>
        <v>23</v>
      </c>
      <c r="M106" s="188">
        <f t="shared" si="17"/>
        <v>23</v>
      </c>
      <c r="N106" s="219">
        <v>9.5</v>
      </c>
      <c r="O106" s="233">
        <v>9</v>
      </c>
      <c r="Q106" s="135">
        <f t="shared" si="34"/>
        <v>10.58</v>
      </c>
      <c r="R106" s="125">
        <f t="shared" si="18"/>
        <v>49</v>
      </c>
      <c r="S106" s="125">
        <f t="shared" si="19"/>
        <v>54</v>
      </c>
      <c r="T106" s="144">
        <f t="shared" si="20"/>
        <v>60</v>
      </c>
      <c r="U106" s="150"/>
    </row>
    <row r="107" spans="1:21" ht="15">
      <c r="A107" s="24" t="s">
        <v>200</v>
      </c>
      <c r="B107" s="25" t="s">
        <v>193</v>
      </c>
      <c r="C107" s="26" t="s">
        <v>149</v>
      </c>
      <c r="D107" s="51">
        <v>1959</v>
      </c>
      <c r="E107" s="56">
        <f t="shared" si="32"/>
        <v>2371</v>
      </c>
      <c r="F107" s="56"/>
      <c r="G107" s="61">
        <v>30.5</v>
      </c>
      <c r="H107" s="124">
        <f t="shared" si="33"/>
        <v>20.5</v>
      </c>
      <c r="I107" s="58"/>
      <c r="J107" s="58"/>
      <c r="K107" s="89">
        <f t="shared" si="15"/>
        <v>22</v>
      </c>
      <c r="L107" s="93">
        <f t="shared" si="16"/>
        <v>33</v>
      </c>
      <c r="M107" s="188">
        <f t="shared" si="17"/>
        <v>33</v>
      </c>
      <c r="N107" s="219">
        <v>8.5</v>
      </c>
      <c r="O107" s="233">
        <v>12</v>
      </c>
      <c r="Q107" s="135">
        <f t="shared" si="34"/>
        <v>23.95</v>
      </c>
      <c r="R107" s="125">
        <f t="shared" si="18"/>
        <v>21</v>
      </c>
      <c r="S107" s="125">
        <f t="shared" si="19"/>
        <v>24</v>
      </c>
      <c r="T107" s="144">
        <f t="shared" si="20"/>
        <v>26</v>
      </c>
      <c r="U107" s="150"/>
    </row>
    <row r="108" spans="1:21" ht="15">
      <c r="A108" s="24" t="s">
        <v>200</v>
      </c>
      <c r="B108" s="25" t="s">
        <v>193</v>
      </c>
      <c r="C108" s="26" t="s">
        <v>150</v>
      </c>
      <c r="D108" s="51">
        <v>477</v>
      </c>
      <c r="E108" s="56">
        <f t="shared" si="32"/>
        <v>578</v>
      </c>
      <c r="F108" s="56"/>
      <c r="G108" s="57">
        <v>15.5</v>
      </c>
      <c r="H108" s="124">
        <f t="shared" si="33"/>
        <v>12.5</v>
      </c>
      <c r="I108" s="58"/>
      <c r="J108" s="58"/>
      <c r="K108" s="89">
        <f t="shared" si="15"/>
        <v>14</v>
      </c>
      <c r="L108" s="93">
        <f t="shared" si="16"/>
        <v>18</v>
      </c>
      <c r="M108" s="188">
        <f t="shared" si="17"/>
        <v>18</v>
      </c>
      <c r="N108" s="219">
        <v>5.5</v>
      </c>
      <c r="O108" s="233">
        <v>7</v>
      </c>
      <c r="Q108" s="135">
        <f t="shared" si="34"/>
        <v>4.53</v>
      </c>
      <c r="R108" s="125">
        <f t="shared" si="18"/>
        <v>115</v>
      </c>
      <c r="S108" s="125">
        <f t="shared" si="19"/>
        <v>127</v>
      </c>
      <c r="T108" s="144">
        <f t="shared" si="20"/>
        <v>140</v>
      </c>
      <c r="U108" s="150"/>
    </row>
    <row r="109" spans="1:21" ht="15">
      <c r="A109" s="24" t="s">
        <v>200</v>
      </c>
      <c r="B109" s="25" t="s">
        <v>193</v>
      </c>
      <c r="C109" s="26" t="s">
        <v>151</v>
      </c>
      <c r="D109" s="51">
        <v>1058</v>
      </c>
      <c r="E109" s="56">
        <f t="shared" si="32"/>
        <v>1281</v>
      </c>
      <c r="F109" s="56"/>
      <c r="G109" s="60">
        <v>20.5</v>
      </c>
      <c r="H109" s="124">
        <f t="shared" si="33"/>
        <v>15.5</v>
      </c>
      <c r="I109" s="58"/>
      <c r="J109" s="58"/>
      <c r="K109" s="89">
        <f t="shared" si="15"/>
        <v>17</v>
      </c>
      <c r="L109" s="93">
        <f t="shared" si="16"/>
        <v>23</v>
      </c>
      <c r="M109" s="188">
        <f t="shared" si="17"/>
        <v>23</v>
      </c>
      <c r="N109" s="219">
        <v>5.5</v>
      </c>
      <c r="O109" s="233">
        <v>10</v>
      </c>
      <c r="Q109" s="135">
        <f t="shared" si="34"/>
        <v>8.99</v>
      </c>
      <c r="R109" s="125">
        <f t="shared" si="18"/>
        <v>58</v>
      </c>
      <c r="S109" s="125">
        <f t="shared" si="19"/>
        <v>64</v>
      </c>
      <c r="T109" s="144">
        <f t="shared" si="20"/>
        <v>70</v>
      </c>
      <c r="U109" s="150"/>
    </row>
    <row r="110" spans="1:21" ht="15">
      <c r="A110" s="24" t="s">
        <v>200</v>
      </c>
      <c r="B110" s="25" t="s">
        <v>193</v>
      </c>
      <c r="C110" s="26" t="s">
        <v>152</v>
      </c>
      <c r="D110" s="51">
        <v>1628</v>
      </c>
      <c r="E110" s="56">
        <f t="shared" si="32"/>
        <v>1970</v>
      </c>
      <c r="F110" s="56"/>
      <c r="G110" s="60">
        <v>25.5</v>
      </c>
      <c r="H110" s="124">
        <f t="shared" si="33"/>
        <v>19</v>
      </c>
      <c r="I110" s="58"/>
      <c r="J110" s="58"/>
      <c r="K110" s="89">
        <f t="shared" si="15"/>
        <v>21</v>
      </c>
      <c r="L110" s="93">
        <f t="shared" si="16"/>
        <v>28</v>
      </c>
      <c r="M110" s="188">
        <f t="shared" si="17"/>
        <v>28</v>
      </c>
      <c r="N110" s="219">
        <v>7</v>
      </c>
      <c r="O110" s="234">
        <v>12</v>
      </c>
      <c r="Q110" s="135">
        <f t="shared" si="34"/>
        <v>16.46</v>
      </c>
      <c r="R110" s="125">
        <f t="shared" si="18"/>
        <v>31</v>
      </c>
      <c r="S110" s="125">
        <f t="shared" si="19"/>
        <v>35</v>
      </c>
      <c r="T110" s="144">
        <f t="shared" si="20"/>
        <v>38</v>
      </c>
      <c r="U110" s="150"/>
    </row>
    <row r="111" spans="1:21" ht="15">
      <c r="A111" s="24" t="s">
        <v>200</v>
      </c>
      <c r="B111" s="25" t="s">
        <v>193</v>
      </c>
      <c r="C111" s="26" t="s">
        <v>154</v>
      </c>
      <c r="D111" s="51">
        <v>1383</v>
      </c>
      <c r="E111" s="56">
        <f t="shared" ref="E111:E130" si="35">CEILING((D111*1.21),1)</f>
        <v>1674</v>
      </c>
      <c r="F111" s="56"/>
      <c r="G111" s="69">
        <v>28</v>
      </c>
      <c r="H111" s="124">
        <f t="shared" si="33"/>
        <v>22</v>
      </c>
      <c r="I111" s="58"/>
      <c r="J111" s="58"/>
      <c r="K111" s="89">
        <f t="shared" si="15"/>
        <v>24</v>
      </c>
      <c r="L111" s="93">
        <f t="shared" ref="L111" si="36">CEILING((G111+1.8),1)</f>
        <v>30</v>
      </c>
      <c r="M111" s="188">
        <f t="shared" ref="M111" si="37">CEILING((G111+I111+1.8),1)</f>
        <v>30</v>
      </c>
      <c r="N111" s="219">
        <v>8</v>
      </c>
      <c r="O111" s="235">
        <v>14</v>
      </c>
      <c r="Q111" s="135">
        <f t="shared" si="34"/>
        <v>21.6</v>
      </c>
      <c r="R111" s="125">
        <f t="shared" si="18"/>
        <v>24</v>
      </c>
      <c r="S111" s="125">
        <f t="shared" si="19"/>
        <v>26</v>
      </c>
      <c r="T111" s="144">
        <f t="shared" si="20"/>
        <v>29</v>
      </c>
      <c r="U111" s="150"/>
    </row>
    <row r="112" spans="1:21" ht="15">
      <c r="A112" s="24" t="s">
        <v>200</v>
      </c>
      <c r="B112" s="25" t="s">
        <v>193</v>
      </c>
      <c r="C112" s="26" t="s">
        <v>227</v>
      </c>
      <c r="D112" s="51">
        <v>1383</v>
      </c>
      <c r="E112" s="56">
        <f t="shared" si="35"/>
        <v>1674</v>
      </c>
      <c r="F112" s="56"/>
      <c r="G112" s="69">
        <v>28</v>
      </c>
      <c r="H112" s="124">
        <f t="shared" si="33"/>
        <v>22.5</v>
      </c>
      <c r="I112" s="58"/>
      <c r="J112" s="58"/>
      <c r="K112" s="89">
        <f t="shared" si="15"/>
        <v>24</v>
      </c>
      <c r="L112" s="93">
        <f t="shared" si="16"/>
        <v>30</v>
      </c>
      <c r="M112" s="188">
        <f t="shared" si="17"/>
        <v>30</v>
      </c>
      <c r="N112" s="219">
        <v>8.5</v>
      </c>
      <c r="O112" s="236">
        <v>14</v>
      </c>
      <c r="Q112" s="135">
        <f t="shared" si="34"/>
        <v>21.6</v>
      </c>
      <c r="R112" s="125">
        <f t="shared" si="18"/>
        <v>24</v>
      </c>
      <c r="S112" s="125">
        <f t="shared" si="19"/>
        <v>26</v>
      </c>
      <c r="T112" s="144">
        <f t="shared" si="20"/>
        <v>29</v>
      </c>
      <c r="U112" s="150"/>
    </row>
    <row r="113" spans="1:21" ht="15">
      <c r="A113" s="24" t="s">
        <v>200</v>
      </c>
      <c r="B113" s="25" t="s">
        <v>226</v>
      </c>
      <c r="C113" s="26" t="s">
        <v>153</v>
      </c>
      <c r="D113" s="51">
        <v>490</v>
      </c>
      <c r="E113" s="56">
        <f t="shared" si="35"/>
        <v>593</v>
      </c>
      <c r="F113" s="56"/>
      <c r="G113" s="69">
        <v>13</v>
      </c>
      <c r="H113" s="124">
        <f t="shared" si="33"/>
        <v>6</v>
      </c>
      <c r="I113" s="58"/>
      <c r="J113" s="58"/>
      <c r="K113" s="89">
        <f t="shared" si="15"/>
        <v>8</v>
      </c>
      <c r="L113" s="93">
        <f t="shared" ref="L113" si="38">CEILING((G113+1.8),1)</f>
        <v>15</v>
      </c>
      <c r="M113" s="188">
        <f t="shared" ref="M113" si="39">CEILING((G113+I113+1.8),1)</f>
        <v>15</v>
      </c>
      <c r="N113" s="219">
        <v>3</v>
      </c>
      <c r="O113" s="237">
        <v>3</v>
      </c>
      <c r="Q113" s="135">
        <f t="shared" si="34"/>
        <v>1.8</v>
      </c>
      <c r="R113" s="125">
        <f t="shared" si="18"/>
        <v>290</v>
      </c>
      <c r="S113" s="125">
        <f t="shared" si="19"/>
        <v>321</v>
      </c>
      <c r="T113" s="144">
        <f t="shared" si="20"/>
        <v>353</v>
      </c>
      <c r="U113" s="150"/>
    </row>
    <row r="114" spans="1:21" ht="15">
      <c r="A114" s="24" t="s">
        <v>200</v>
      </c>
      <c r="B114" s="25" t="s">
        <v>226</v>
      </c>
      <c r="C114" s="222" t="s">
        <v>259</v>
      </c>
      <c r="D114" s="223">
        <v>537</v>
      </c>
      <c r="E114" s="56">
        <f t="shared" ref="E114:E115" si="40">CEILING((D114*1.21),1)</f>
        <v>650</v>
      </c>
      <c r="F114" s="56"/>
      <c r="G114" s="69">
        <v>15.5</v>
      </c>
      <c r="H114" s="124">
        <v>10</v>
      </c>
      <c r="I114" s="58"/>
      <c r="J114" s="58"/>
      <c r="K114" s="89">
        <f t="shared" ref="K114:K115" si="41">CEILING((H114+1.5),1)</f>
        <v>12</v>
      </c>
      <c r="L114" s="93">
        <f t="shared" ref="L114:L115" si="42">CEILING((G114+1.8),1)</f>
        <v>18</v>
      </c>
      <c r="M114" s="188">
        <f t="shared" ref="M114:M115" si="43">CEILING((G114+I114+1.8),1)</f>
        <v>18</v>
      </c>
      <c r="N114" s="220">
        <v>3</v>
      </c>
      <c r="O114" s="238">
        <v>4.5</v>
      </c>
      <c r="Q114" s="135">
        <f t="shared" ref="Q114:Q115" si="44">FLOOR(((K114*L114*M114)/1000),0.01)</f>
        <v>3.88</v>
      </c>
      <c r="R114" s="125">
        <f t="shared" ref="R114:R115" si="45">FLOOR((R$4/Q114),1)</f>
        <v>134</v>
      </c>
      <c r="S114" s="125">
        <f t="shared" ref="S114:S115" si="46">FLOOR((S$4/Q114),1)</f>
        <v>149</v>
      </c>
      <c r="T114" s="144">
        <f t="shared" ref="T114:T115" si="47">FLOOR((T$4/Q114),1)</f>
        <v>164</v>
      </c>
      <c r="U114" s="150"/>
    </row>
    <row r="115" spans="1:21" ht="15">
      <c r="A115" s="24" t="s">
        <v>200</v>
      </c>
      <c r="B115" s="25" t="s">
        <v>226</v>
      </c>
      <c r="C115" s="222" t="s">
        <v>260</v>
      </c>
      <c r="D115" s="223">
        <v>778</v>
      </c>
      <c r="E115" s="56">
        <f t="shared" si="40"/>
        <v>942</v>
      </c>
      <c r="F115" s="56"/>
      <c r="G115" s="69">
        <v>20.5</v>
      </c>
      <c r="H115" s="124">
        <v>11</v>
      </c>
      <c r="I115" s="58"/>
      <c r="J115" s="58"/>
      <c r="K115" s="89">
        <f t="shared" si="41"/>
        <v>13</v>
      </c>
      <c r="L115" s="93">
        <f t="shared" si="42"/>
        <v>23</v>
      </c>
      <c r="M115" s="188">
        <f t="shared" si="43"/>
        <v>23</v>
      </c>
      <c r="N115" s="230">
        <v>4</v>
      </c>
      <c r="O115" s="239">
        <v>6</v>
      </c>
      <c r="Q115" s="135">
        <f t="shared" si="44"/>
        <v>6.87</v>
      </c>
      <c r="R115" s="125">
        <f t="shared" si="45"/>
        <v>76</v>
      </c>
      <c r="S115" s="125">
        <f t="shared" si="46"/>
        <v>84</v>
      </c>
      <c r="T115" s="144">
        <f t="shared" si="47"/>
        <v>92</v>
      </c>
      <c r="U115" s="150"/>
    </row>
    <row r="116" spans="1:21" ht="15">
      <c r="A116" s="24" t="s">
        <v>201</v>
      </c>
      <c r="B116" s="25" t="s">
        <v>49</v>
      </c>
      <c r="C116" s="26" t="s">
        <v>155</v>
      </c>
      <c r="D116" s="51">
        <v>348</v>
      </c>
      <c r="E116" s="56">
        <f t="shared" si="35"/>
        <v>422</v>
      </c>
      <c r="F116" s="56"/>
      <c r="G116" s="70">
        <v>10.5</v>
      </c>
      <c r="H116" s="58">
        <v>2.5</v>
      </c>
      <c r="I116" s="58"/>
      <c r="J116" s="58"/>
      <c r="K116" s="89">
        <f t="shared" si="15"/>
        <v>4</v>
      </c>
      <c r="L116" s="93">
        <f t="shared" si="16"/>
        <v>13</v>
      </c>
      <c r="M116" s="188">
        <f t="shared" si="17"/>
        <v>13</v>
      </c>
      <c r="Q116" s="135">
        <f t="shared" si="34"/>
        <v>0.67</v>
      </c>
      <c r="R116" s="125">
        <f t="shared" si="18"/>
        <v>780</v>
      </c>
      <c r="S116" s="125">
        <f t="shared" si="19"/>
        <v>864</v>
      </c>
      <c r="T116" s="144">
        <f t="shared" si="20"/>
        <v>950</v>
      </c>
      <c r="U116" s="150"/>
    </row>
    <row r="117" spans="1:21" ht="15">
      <c r="A117" s="24" t="s">
        <v>201</v>
      </c>
      <c r="B117" s="25" t="s">
        <v>49</v>
      </c>
      <c r="C117" s="26" t="s">
        <v>156</v>
      </c>
      <c r="D117" s="51">
        <v>409</v>
      </c>
      <c r="E117" s="56">
        <f t="shared" si="35"/>
        <v>495</v>
      </c>
      <c r="F117" s="56"/>
      <c r="G117" s="58">
        <v>13</v>
      </c>
      <c r="H117" s="58">
        <v>2.8</v>
      </c>
      <c r="I117" s="58"/>
      <c r="J117" s="58"/>
      <c r="K117" s="89">
        <f t="shared" si="15"/>
        <v>5</v>
      </c>
      <c r="L117" s="93">
        <f t="shared" si="16"/>
        <v>15</v>
      </c>
      <c r="M117" s="188">
        <f t="shared" si="17"/>
        <v>15</v>
      </c>
      <c r="Q117" s="135">
        <f t="shared" si="34"/>
        <v>1.1200000000000001</v>
      </c>
      <c r="R117" s="125">
        <f t="shared" si="18"/>
        <v>466</v>
      </c>
      <c r="S117" s="125">
        <f t="shared" si="19"/>
        <v>516</v>
      </c>
      <c r="T117" s="144">
        <f t="shared" si="20"/>
        <v>568</v>
      </c>
      <c r="U117" s="150"/>
    </row>
    <row r="118" spans="1:21" ht="15">
      <c r="A118" s="24" t="s">
        <v>201</v>
      </c>
      <c r="B118" s="25" t="s">
        <v>49</v>
      </c>
      <c r="C118" s="26" t="s">
        <v>157</v>
      </c>
      <c r="D118" s="51">
        <v>455</v>
      </c>
      <c r="E118" s="56">
        <f t="shared" si="35"/>
        <v>551</v>
      </c>
      <c r="F118" s="56"/>
      <c r="G118" s="57">
        <v>15.5</v>
      </c>
      <c r="H118" s="58">
        <v>2.8</v>
      </c>
      <c r="I118" s="58"/>
      <c r="J118" s="58"/>
      <c r="K118" s="89">
        <f t="shared" si="15"/>
        <v>5</v>
      </c>
      <c r="L118" s="93">
        <f t="shared" si="16"/>
        <v>18</v>
      </c>
      <c r="M118" s="188">
        <f t="shared" si="17"/>
        <v>18</v>
      </c>
      <c r="Q118" s="135">
        <f t="shared" si="34"/>
        <v>1.62</v>
      </c>
      <c r="R118" s="125">
        <f t="shared" si="18"/>
        <v>322</v>
      </c>
      <c r="S118" s="125">
        <f t="shared" si="19"/>
        <v>357</v>
      </c>
      <c r="T118" s="144">
        <f t="shared" si="20"/>
        <v>393</v>
      </c>
      <c r="U118" s="150"/>
    </row>
    <row r="119" spans="1:21" ht="15">
      <c r="A119" s="24" t="s">
        <v>201</v>
      </c>
      <c r="B119" s="25" t="s">
        <v>50</v>
      </c>
      <c r="C119" s="26" t="s">
        <v>158</v>
      </c>
      <c r="D119" s="224">
        <v>661</v>
      </c>
      <c r="E119" s="56">
        <f t="shared" si="35"/>
        <v>800</v>
      </c>
      <c r="F119" s="56"/>
      <c r="G119" s="58">
        <v>20.5</v>
      </c>
      <c r="H119" s="58">
        <v>3.2</v>
      </c>
      <c r="I119" s="58"/>
      <c r="J119" s="58"/>
      <c r="K119" s="89">
        <f t="shared" si="15"/>
        <v>5</v>
      </c>
      <c r="L119" s="93">
        <f t="shared" si="16"/>
        <v>23</v>
      </c>
      <c r="M119" s="188">
        <f t="shared" si="17"/>
        <v>23</v>
      </c>
      <c r="Q119" s="135">
        <f t="shared" si="34"/>
        <v>2.64</v>
      </c>
      <c r="R119" s="125">
        <f t="shared" si="18"/>
        <v>198</v>
      </c>
      <c r="S119" s="125">
        <f t="shared" si="19"/>
        <v>219</v>
      </c>
      <c r="T119" s="144">
        <f t="shared" si="20"/>
        <v>241</v>
      </c>
      <c r="U119" s="150"/>
    </row>
    <row r="120" spans="1:21" ht="15">
      <c r="A120" s="24" t="s">
        <v>201</v>
      </c>
      <c r="B120" s="25" t="s">
        <v>50</v>
      </c>
      <c r="C120" s="26" t="s">
        <v>159</v>
      </c>
      <c r="D120" s="224">
        <v>1243</v>
      </c>
      <c r="E120" s="56">
        <f t="shared" si="35"/>
        <v>1505</v>
      </c>
      <c r="F120" s="56"/>
      <c r="G120" s="69">
        <v>28</v>
      </c>
      <c r="H120" s="58">
        <v>3.5</v>
      </c>
      <c r="I120" s="58"/>
      <c r="J120" s="58"/>
      <c r="K120" s="89">
        <f t="shared" si="15"/>
        <v>5</v>
      </c>
      <c r="L120" s="93">
        <f t="shared" si="16"/>
        <v>30</v>
      </c>
      <c r="M120" s="188">
        <f t="shared" si="17"/>
        <v>30</v>
      </c>
      <c r="Q120" s="135">
        <f t="shared" si="34"/>
        <v>4.5</v>
      </c>
      <c r="R120" s="125">
        <f t="shared" si="18"/>
        <v>116</v>
      </c>
      <c r="S120" s="125">
        <f t="shared" si="19"/>
        <v>128</v>
      </c>
      <c r="T120" s="144">
        <f t="shared" si="20"/>
        <v>141</v>
      </c>
      <c r="U120" s="150"/>
    </row>
    <row r="121" spans="1:21" ht="15">
      <c r="A121" s="24" t="s">
        <v>201</v>
      </c>
      <c r="B121" s="25" t="s">
        <v>50</v>
      </c>
      <c r="C121" s="26" t="s">
        <v>262</v>
      </c>
      <c r="D121" s="224">
        <v>348</v>
      </c>
      <c r="E121" s="56">
        <f t="shared" ref="E121:E125" si="48">CEILING((D121*1.21),1)</f>
        <v>422</v>
      </c>
      <c r="F121" s="56"/>
      <c r="G121" s="70">
        <v>10.5</v>
      </c>
      <c r="H121" s="58">
        <v>3</v>
      </c>
      <c r="I121" s="58"/>
      <c r="J121" s="58"/>
      <c r="K121" s="89">
        <f t="shared" ref="K121:K124" si="49">CEILING((H121+1.5),1)</f>
        <v>5</v>
      </c>
      <c r="L121" s="93">
        <f t="shared" ref="L121:L125" si="50">CEILING((G121+1.8),1)</f>
        <v>13</v>
      </c>
      <c r="M121" s="188">
        <f t="shared" ref="M121:M125" si="51">CEILING((G121+I121+1.8),1)</f>
        <v>13</v>
      </c>
      <c r="Q121" s="135">
        <f t="shared" ref="Q121:Q125" si="52">FLOOR(((K121*L121*M121)/1000),0.01)</f>
        <v>0.84</v>
      </c>
      <c r="R121" s="125">
        <f t="shared" ref="R121:R125" si="53">FLOOR((R$4/Q121),1)</f>
        <v>622</v>
      </c>
      <c r="S121" s="125">
        <f t="shared" ref="S121:S125" si="54">FLOOR((S$4/Q121),1)</f>
        <v>689</v>
      </c>
      <c r="T121" s="144">
        <f t="shared" ref="T121:T125" si="55">FLOOR((T$4/Q121),1)</f>
        <v>758</v>
      </c>
      <c r="U121" s="150"/>
    </row>
    <row r="122" spans="1:21" ht="15">
      <c r="A122" s="24" t="s">
        <v>201</v>
      </c>
      <c r="B122" s="25" t="s">
        <v>50</v>
      </c>
      <c r="C122" s="26" t="s">
        <v>263</v>
      </c>
      <c r="D122" s="224">
        <v>409</v>
      </c>
      <c r="E122" s="56">
        <f t="shared" si="48"/>
        <v>495</v>
      </c>
      <c r="F122" s="56"/>
      <c r="G122" s="58">
        <v>13</v>
      </c>
      <c r="H122" s="58">
        <v>3</v>
      </c>
      <c r="I122" s="58"/>
      <c r="J122" s="58"/>
      <c r="K122" s="89">
        <f t="shared" si="49"/>
        <v>5</v>
      </c>
      <c r="L122" s="93">
        <f t="shared" si="50"/>
        <v>15</v>
      </c>
      <c r="M122" s="188">
        <f t="shared" si="51"/>
        <v>15</v>
      </c>
      <c r="Q122" s="135">
        <f t="shared" si="52"/>
        <v>1.1200000000000001</v>
      </c>
      <c r="R122" s="125">
        <f t="shared" si="53"/>
        <v>466</v>
      </c>
      <c r="S122" s="125">
        <f t="shared" si="54"/>
        <v>516</v>
      </c>
      <c r="T122" s="144">
        <f t="shared" si="55"/>
        <v>568</v>
      </c>
      <c r="U122" s="150"/>
    </row>
    <row r="123" spans="1:21" ht="15">
      <c r="A123" s="24" t="s">
        <v>201</v>
      </c>
      <c r="B123" s="25" t="s">
        <v>50</v>
      </c>
      <c r="C123" s="26" t="s">
        <v>264</v>
      </c>
      <c r="D123" s="224">
        <v>455</v>
      </c>
      <c r="E123" s="56">
        <f t="shared" si="48"/>
        <v>551</v>
      </c>
      <c r="F123" s="56"/>
      <c r="G123" s="57">
        <v>15.5</v>
      </c>
      <c r="H123" s="58">
        <v>3.5</v>
      </c>
      <c r="I123" s="58"/>
      <c r="J123" s="58"/>
      <c r="K123" s="89">
        <f t="shared" si="49"/>
        <v>5</v>
      </c>
      <c r="L123" s="93">
        <f t="shared" si="50"/>
        <v>18</v>
      </c>
      <c r="M123" s="188">
        <f t="shared" si="51"/>
        <v>18</v>
      </c>
      <c r="Q123" s="135">
        <f t="shared" si="52"/>
        <v>1.62</v>
      </c>
      <c r="R123" s="125">
        <f t="shared" si="53"/>
        <v>322</v>
      </c>
      <c r="S123" s="125">
        <f t="shared" si="54"/>
        <v>357</v>
      </c>
      <c r="T123" s="144">
        <f t="shared" si="55"/>
        <v>393</v>
      </c>
      <c r="U123" s="150"/>
    </row>
    <row r="124" spans="1:21" ht="15">
      <c r="A124" s="24" t="s">
        <v>201</v>
      </c>
      <c r="B124" s="25" t="s">
        <v>50</v>
      </c>
      <c r="C124" s="26" t="s">
        <v>265</v>
      </c>
      <c r="D124" s="224">
        <v>661</v>
      </c>
      <c r="E124" s="56">
        <f t="shared" si="48"/>
        <v>800</v>
      </c>
      <c r="F124" s="56"/>
      <c r="G124" s="58">
        <v>20.5</v>
      </c>
      <c r="H124" s="58">
        <v>3.5</v>
      </c>
      <c r="I124" s="58"/>
      <c r="J124" s="58"/>
      <c r="K124" s="89">
        <f t="shared" si="49"/>
        <v>5</v>
      </c>
      <c r="L124" s="93">
        <f t="shared" si="50"/>
        <v>23</v>
      </c>
      <c r="M124" s="188">
        <f t="shared" si="51"/>
        <v>23</v>
      </c>
      <c r="Q124" s="135">
        <f t="shared" si="52"/>
        <v>2.64</v>
      </c>
      <c r="R124" s="125">
        <f t="shared" si="53"/>
        <v>198</v>
      </c>
      <c r="S124" s="125">
        <f t="shared" si="54"/>
        <v>219</v>
      </c>
      <c r="T124" s="144">
        <f t="shared" si="55"/>
        <v>241</v>
      </c>
      <c r="U124" s="150"/>
    </row>
    <row r="125" spans="1:21" ht="15">
      <c r="A125" s="24" t="s">
        <v>201</v>
      </c>
      <c r="B125" s="25" t="s">
        <v>50</v>
      </c>
      <c r="C125" s="26" t="s">
        <v>261</v>
      </c>
      <c r="D125" s="224">
        <v>1248</v>
      </c>
      <c r="E125" s="56">
        <f t="shared" si="48"/>
        <v>1511</v>
      </c>
      <c r="F125" s="56"/>
      <c r="G125" s="69">
        <v>28</v>
      </c>
      <c r="H125" s="58">
        <v>4</v>
      </c>
      <c r="I125" s="58"/>
      <c r="J125" s="58"/>
      <c r="K125" s="89">
        <v>5.5</v>
      </c>
      <c r="L125" s="93">
        <f t="shared" si="50"/>
        <v>30</v>
      </c>
      <c r="M125" s="188">
        <f t="shared" si="51"/>
        <v>30</v>
      </c>
      <c r="Q125" s="135">
        <f t="shared" si="52"/>
        <v>4.95</v>
      </c>
      <c r="R125" s="125">
        <f t="shared" si="53"/>
        <v>105</v>
      </c>
      <c r="S125" s="125">
        <f t="shared" si="54"/>
        <v>116</v>
      </c>
      <c r="T125" s="144">
        <f t="shared" si="55"/>
        <v>128</v>
      </c>
      <c r="U125" s="150"/>
    </row>
    <row r="126" spans="1:21" ht="15">
      <c r="A126" s="24" t="s">
        <v>201</v>
      </c>
      <c r="B126" s="25" t="s">
        <v>266</v>
      </c>
      <c r="C126" s="26" t="s">
        <v>265</v>
      </c>
      <c r="D126" s="224">
        <v>647</v>
      </c>
      <c r="E126" s="56">
        <f t="shared" ref="E126:E127" si="56">CEILING((D126*1.21),1)</f>
        <v>783</v>
      </c>
      <c r="F126" s="56"/>
      <c r="G126" s="58">
        <v>20.5</v>
      </c>
      <c r="H126" s="58">
        <v>3.5</v>
      </c>
      <c r="I126" s="58"/>
      <c r="J126" s="58"/>
      <c r="K126" s="89">
        <f t="shared" ref="K126" si="57">CEILING((H126+1.5),1)</f>
        <v>5</v>
      </c>
      <c r="L126" s="93">
        <f t="shared" ref="L126:L127" si="58">CEILING((G126+1.8),1)</f>
        <v>23</v>
      </c>
      <c r="M126" s="188">
        <f t="shared" ref="M126:M127" si="59">CEILING((G126+I126+1.8),1)</f>
        <v>23</v>
      </c>
      <c r="Q126" s="135">
        <f t="shared" ref="Q126:Q127" si="60">FLOOR(((K126*L126*M126)/1000),0.01)</f>
        <v>2.64</v>
      </c>
      <c r="R126" s="125">
        <f t="shared" ref="R126:R127" si="61">FLOOR((R$4/Q126),1)</f>
        <v>198</v>
      </c>
      <c r="S126" s="125">
        <f t="shared" ref="S126:S127" si="62">FLOOR((S$4/Q126),1)</f>
        <v>219</v>
      </c>
      <c r="T126" s="144">
        <f t="shared" ref="T126:T127" si="63">FLOOR((T$4/Q126),1)</f>
        <v>241</v>
      </c>
      <c r="U126" s="150"/>
    </row>
    <row r="127" spans="1:21" ht="15">
      <c r="A127" s="24" t="s">
        <v>201</v>
      </c>
      <c r="B127" s="25" t="s">
        <v>266</v>
      </c>
      <c r="C127" s="26" t="s">
        <v>261</v>
      </c>
      <c r="D127" s="224">
        <v>1223</v>
      </c>
      <c r="E127" s="56">
        <f t="shared" si="56"/>
        <v>1480</v>
      </c>
      <c r="F127" s="56"/>
      <c r="G127" s="69">
        <v>28</v>
      </c>
      <c r="H127" s="58">
        <v>4</v>
      </c>
      <c r="I127" s="58"/>
      <c r="J127" s="58"/>
      <c r="K127" s="89">
        <v>5.5</v>
      </c>
      <c r="L127" s="93">
        <f t="shared" si="58"/>
        <v>30</v>
      </c>
      <c r="M127" s="188">
        <f t="shared" si="59"/>
        <v>30</v>
      </c>
      <c r="Q127" s="135">
        <f t="shared" si="60"/>
        <v>4.95</v>
      </c>
      <c r="R127" s="125">
        <f t="shared" si="61"/>
        <v>105</v>
      </c>
      <c r="S127" s="125">
        <f t="shared" si="62"/>
        <v>116</v>
      </c>
      <c r="T127" s="144">
        <f t="shared" si="63"/>
        <v>128</v>
      </c>
      <c r="U127" s="150"/>
    </row>
    <row r="128" spans="1:21" ht="15">
      <c r="A128" s="24" t="s">
        <v>201</v>
      </c>
      <c r="B128" s="25" t="s">
        <v>163</v>
      </c>
      <c r="C128" s="26" t="s">
        <v>160</v>
      </c>
      <c r="D128" s="48">
        <v>2375</v>
      </c>
      <c r="E128" s="56">
        <f t="shared" si="35"/>
        <v>2874</v>
      </c>
      <c r="F128" s="56"/>
      <c r="G128" s="63">
        <v>45.5</v>
      </c>
      <c r="H128" s="58">
        <v>4</v>
      </c>
      <c r="I128" s="58"/>
      <c r="J128" s="58"/>
      <c r="K128" s="89">
        <f t="shared" si="15"/>
        <v>6</v>
      </c>
      <c r="L128" s="93">
        <f t="shared" si="16"/>
        <v>48</v>
      </c>
      <c r="M128" s="188">
        <f t="shared" si="17"/>
        <v>48</v>
      </c>
      <c r="Q128" s="135">
        <f t="shared" si="34"/>
        <v>13.82</v>
      </c>
      <c r="R128" s="125">
        <f t="shared" si="18"/>
        <v>37</v>
      </c>
      <c r="S128" s="125">
        <f t="shared" si="19"/>
        <v>41</v>
      </c>
      <c r="T128" s="144">
        <f t="shared" si="20"/>
        <v>46</v>
      </c>
      <c r="U128" s="150"/>
    </row>
    <row r="129" spans="1:21" ht="15">
      <c r="A129" s="24" t="s">
        <v>201</v>
      </c>
      <c r="B129" s="25" t="s">
        <v>162</v>
      </c>
      <c r="C129" s="26" t="s">
        <v>160</v>
      </c>
      <c r="D129" s="51">
        <v>2500</v>
      </c>
      <c r="E129" s="56">
        <f t="shared" si="35"/>
        <v>3025</v>
      </c>
      <c r="F129" s="56"/>
      <c r="G129" s="63">
        <v>45.5</v>
      </c>
      <c r="H129" s="58">
        <v>4</v>
      </c>
      <c r="I129" s="58"/>
      <c r="J129" s="58"/>
      <c r="K129" s="89">
        <f t="shared" si="15"/>
        <v>6</v>
      </c>
      <c r="L129" s="93">
        <f t="shared" si="16"/>
        <v>48</v>
      </c>
      <c r="M129" s="188">
        <f t="shared" si="17"/>
        <v>48</v>
      </c>
      <c r="Q129" s="135">
        <f t="shared" si="34"/>
        <v>13.82</v>
      </c>
      <c r="R129" s="125">
        <f t="shared" si="18"/>
        <v>37</v>
      </c>
      <c r="S129" s="125">
        <f t="shared" si="19"/>
        <v>41</v>
      </c>
      <c r="T129" s="144">
        <f t="shared" si="20"/>
        <v>46</v>
      </c>
      <c r="U129" s="150"/>
    </row>
    <row r="130" spans="1:21" ht="15.75" thickBot="1">
      <c r="A130" s="32" t="s">
        <v>201</v>
      </c>
      <c r="B130" s="34" t="s">
        <v>51</v>
      </c>
      <c r="C130" s="29" t="s">
        <v>161</v>
      </c>
      <c r="D130" s="96">
        <v>1355</v>
      </c>
      <c r="E130" s="75">
        <f t="shared" si="35"/>
        <v>1640</v>
      </c>
      <c r="F130" s="75"/>
      <c r="G130" s="112">
        <v>30.5</v>
      </c>
      <c r="H130" s="76">
        <v>4</v>
      </c>
      <c r="I130" s="76"/>
      <c r="J130" s="76"/>
      <c r="K130" s="87">
        <f t="shared" si="15"/>
        <v>6</v>
      </c>
      <c r="L130" s="91">
        <f t="shared" si="16"/>
        <v>33</v>
      </c>
      <c r="M130" s="184">
        <f t="shared" si="17"/>
        <v>33</v>
      </c>
      <c r="Q130" s="135">
        <f t="shared" si="34"/>
        <v>6.53</v>
      </c>
      <c r="R130" s="125">
        <f t="shared" si="18"/>
        <v>80</v>
      </c>
      <c r="S130" s="125">
        <f t="shared" si="19"/>
        <v>88</v>
      </c>
      <c r="T130" s="144">
        <f t="shared" si="20"/>
        <v>97</v>
      </c>
      <c r="U130" s="150"/>
    </row>
    <row r="131" spans="1:21" ht="15.75" thickTop="1">
      <c r="A131" s="209"/>
      <c r="B131" s="202"/>
      <c r="C131" s="203"/>
      <c r="D131" s="204"/>
      <c r="E131" s="98"/>
      <c r="F131" s="98"/>
      <c r="G131" s="210"/>
      <c r="H131" s="211"/>
      <c r="I131" s="211"/>
      <c r="J131" s="211"/>
      <c r="K131" s="212"/>
      <c r="L131" s="213"/>
      <c r="M131" s="214"/>
      <c r="Q131" s="135"/>
      <c r="R131" s="125"/>
      <c r="S131" s="125"/>
      <c r="T131" s="144"/>
      <c r="U131" s="150"/>
    </row>
    <row r="132" spans="1:21" ht="18.75" thickBot="1">
      <c r="A132" s="32"/>
      <c r="B132" s="34"/>
      <c r="C132" s="29"/>
      <c r="D132" s="96"/>
      <c r="E132" s="75"/>
      <c r="F132" s="75"/>
      <c r="G132" s="83" t="s">
        <v>221</v>
      </c>
      <c r="H132" s="84" t="s">
        <v>206</v>
      </c>
      <c r="I132" s="84" t="s">
        <v>208</v>
      </c>
      <c r="J132" s="84"/>
      <c r="K132" s="88" t="s">
        <v>206</v>
      </c>
      <c r="L132" s="92" t="s">
        <v>209</v>
      </c>
      <c r="M132" s="187" t="s">
        <v>210</v>
      </c>
      <c r="Q132" s="135"/>
      <c r="R132" s="125"/>
      <c r="S132" s="125"/>
      <c r="T132" s="144"/>
      <c r="U132" s="150"/>
    </row>
    <row r="133" spans="1:21" ht="15.75" thickTop="1">
      <c r="A133" s="21" t="s">
        <v>202</v>
      </c>
      <c r="B133" s="22" t="s">
        <v>52</v>
      </c>
      <c r="C133" s="18" t="s">
        <v>164</v>
      </c>
      <c r="D133" s="71">
        <v>395</v>
      </c>
      <c r="E133" s="72">
        <f t="shared" ref="E133:E144" si="64">CEILING((D133*1.21),1)</f>
        <v>478</v>
      </c>
      <c r="F133" s="72"/>
      <c r="G133" s="215">
        <v>10.5</v>
      </c>
      <c r="H133" s="74">
        <v>4</v>
      </c>
      <c r="I133" s="74"/>
      <c r="J133" s="74"/>
      <c r="K133" s="89">
        <f t="shared" ref="K133:K140" si="65">CEILING((H133+1),1)</f>
        <v>5</v>
      </c>
      <c r="L133" s="93">
        <f t="shared" si="16"/>
        <v>13</v>
      </c>
      <c r="M133" s="188">
        <f t="shared" si="17"/>
        <v>13</v>
      </c>
      <c r="Q133" s="135">
        <f t="shared" ref="Q133:Q144" si="66">FLOOR(((K133*L133*M133)/1000),0.01)</f>
        <v>0.84</v>
      </c>
      <c r="R133" s="125">
        <f t="shared" si="18"/>
        <v>622</v>
      </c>
      <c r="S133" s="125">
        <f t="shared" si="19"/>
        <v>689</v>
      </c>
      <c r="T133" s="144">
        <f t="shared" si="20"/>
        <v>758</v>
      </c>
      <c r="U133" s="150"/>
    </row>
    <row r="134" spans="1:21" ht="15">
      <c r="A134" s="41" t="s">
        <v>202</v>
      </c>
      <c r="B134" s="25" t="s">
        <v>52</v>
      </c>
      <c r="C134" s="26" t="s">
        <v>228</v>
      </c>
      <c r="D134" s="51">
        <v>442</v>
      </c>
      <c r="E134" s="56">
        <f t="shared" si="64"/>
        <v>535</v>
      </c>
      <c r="F134" s="56"/>
      <c r="G134" s="70">
        <v>13</v>
      </c>
      <c r="H134" s="58">
        <v>4.5</v>
      </c>
      <c r="I134" s="58"/>
      <c r="J134" s="58"/>
      <c r="K134" s="89">
        <f t="shared" si="65"/>
        <v>6</v>
      </c>
      <c r="L134" s="93">
        <f t="shared" ref="L134" si="67">CEILING((G134+1.8),1)</f>
        <v>15</v>
      </c>
      <c r="M134" s="188">
        <f t="shared" ref="M134" si="68">CEILING((G134+I134+1.8),1)</f>
        <v>15</v>
      </c>
      <c r="Q134" s="135">
        <f t="shared" si="66"/>
        <v>1.35</v>
      </c>
      <c r="R134" s="125">
        <f t="shared" si="18"/>
        <v>387</v>
      </c>
      <c r="S134" s="125">
        <f t="shared" si="19"/>
        <v>428</v>
      </c>
      <c r="T134" s="144">
        <f t="shared" si="20"/>
        <v>471</v>
      </c>
      <c r="U134" s="150"/>
    </row>
    <row r="135" spans="1:21" ht="15">
      <c r="A135" s="24" t="s">
        <v>202</v>
      </c>
      <c r="B135" s="25" t="s">
        <v>52</v>
      </c>
      <c r="C135" s="26" t="s">
        <v>53</v>
      </c>
      <c r="D135" s="51">
        <v>554</v>
      </c>
      <c r="E135" s="56">
        <f t="shared" si="64"/>
        <v>671</v>
      </c>
      <c r="F135" s="56"/>
      <c r="G135" s="57">
        <v>15.5</v>
      </c>
      <c r="H135" s="58">
        <v>5</v>
      </c>
      <c r="I135" s="58"/>
      <c r="J135" s="58"/>
      <c r="K135" s="89">
        <f t="shared" si="65"/>
        <v>6</v>
      </c>
      <c r="L135" s="93">
        <f t="shared" si="16"/>
        <v>18</v>
      </c>
      <c r="M135" s="188">
        <f t="shared" si="17"/>
        <v>18</v>
      </c>
      <c r="Q135" s="135">
        <f t="shared" si="66"/>
        <v>1.94</v>
      </c>
      <c r="R135" s="125">
        <f t="shared" si="18"/>
        <v>269</v>
      </c>
      <c r="S135" s="125">
        <f t="shared" si="19"/>
        <v>298</v>
      </c>
      <c r="T135" s="144">
        <f t="shared" si="20"/>
        <v>328</v>
      </c>
      <c r="U135" s="150"/>
    </row>
    <row r="136" spans="1:21" ht="15">
      <c r="A136" s="24" t="s">
        <v>202</v>
      </c>
      <c r="B136" s="25" t="s">
        <v>52</v>
      </c>
      <c r="C136" s="26" t="s">
        <v>165</v>
      </c>
      <c r="D136" s="51">
        <v>235</v>
      </c>
      <c r="E136" s="56">
        <f t="shared" si="64"/>
        <v>285</v>
      </c>
      <c r="F136" s="56"/>
      <c r="G136" s="58">
        <v>0</v>
      </c>
      <c r="H136" s="58">
        <v>3.5</v>
      </c>
      <c r="I136" s="58"/>
      <c r="J136" s="58"/>
      <c r="K136" s="89">
        <f t="shared" si="65"/>
        <v>5</v>
      </c>
      <c r="L136" s="93">
        <f t="shared" si="16"/>
        <v>2</v>
      </c>
      <c r="M136" s="188">
        <f t="shared" si="17"/>
        <v>2</v>
      </c>
      <c r="Q136" s="135">
        <f t="shared" si="66"/>
        <v>0.02</v>
      </c>
      <c r="R136" s="125">
        <f t="shared" si="18"/>
        <v>26150</v>
      </c>
      <c r="S136" s="125">
        <f t="shared" si="19"/>
        <v>28950</v>
      </c>
      <c r="T136" s="144">
        <f t="shared" si="20"/>
        <v>31850</v>
      </c>
      <c r="U136" s="150"/>
    </row>
    <row r="137" spans="1:21" ht="15">
      <c r="A137" s="41" t="s">
        <v>202</v>
      </c>
      <c r="B137" s="25" t="s">
        <v>52</v>
      </c>
      <c r="C137" s="26" t="s">
        <v>232</v>
      </c>
      <c r="D137" s="51">
        <v>235</v>
      </c>
      <c r="E137" s="56">
        <f t="shared" si="64"/>
        <v>285</v>
      </c>
      <c r="F137" s="56"/>
      <c r="G137" s="58">
        <v>0</v>
      </c>
      <c r="H137" s="58">
        <v>3.5</v>
      </c>
      <c r="I137" s="58"/>
      <c r="J137" s="58"/>
      <c r="K137" s="89">
        <f t="shared" si="65"/>
        <v>5</v>
      </c>
      <c r="L137" s="93">
        <f t="shared" ref="L137" si="69">CEILING((G137+1.8),1)</f>
        <v>2</v>
      </c>
      <c r="M137" s="188">
        <f t="shared" ref="M137" si="70">CEILING((G137+I137+1.8),1)</f>
        <v>2</v>
      </c>
      <c r="Q137" s="135">
        <f t="shared" si="66"/>
        <v>0.02</v>
      </c>
      <c r="R137" s="125">
        <f t="shared" si="18"/>
        <v>26150</v>
      </c>
      <c r="S137" s="125">
        <f t="shared" si="19"/>
        <v>28950</v>
      </c>
      <c r="T137" s="144">
        <f t="shared" si="20"/>
        <v>31850</v>
      </c>
      <c r="U137" s="150"/>
    </row>
    <row r="138" spans="1:21" ht="15">
      <c r="A138" s="24" t="s">
        <v>202</v>
      </c>
      <c r="B138" s="25" t="s">
        <v>52</v>
      </c>
      <c r="C138" s="26" t="s">
        <v>54</v>
      </c>
      <c r="D138" s="51">
        <v>488</v>
      </c>
      <c r="E138" s="56">
        <f t="shared" si="64"/>
        <v>591</v>
      </c>
      <c r="F138" s="56"/>
      <c r="G138" s="57">
        <v>15.5</v>
      </c>
      <c r="H138" s="58">
        <v>5</v>
      </c>
      <c r="I138" s="58"/>
      <c r="J138" s="58"/>
      <c r="K138" s="89">
        <f t="shared" si="65"/>
        <v>6</v>
      </c>
      <c r="L138" s="93">
        <f t="shared" si="16"/>
        <v>18</v>
      </c>
      <c r="M138" s="188">
        <f t="shared" si="17"/>
        <v>18</v>
      </c>
      <c r="Q138" s="135">
        <f t="shared" si="66"/>
        <v>1.94</v>
      </c>
      <c r="R138" s="125">
        <f t="shared" si="18"/>
        <v>269</v>
      </c>
      <c r="S138" s="125">
        <f t="shared" si="19"/>
        <v>298</v>
      </c>
      <c r="T138" s="144">
        <f t="shared" si="20"/>
        <v>328</v>
      </c>
      <c r="U138" s="150"/>
    </row>
    <row r="139" spans="1:21" ht="15">
      <c r="A139" s="24" t="s">
        <v>202</v>
      </c>
      <c r="B139" s="25" t="s">
        <v>52</v>
      </c>
      <c r="C139" s="26" t="s">
        <v>166</v>
      </c>
      <c r="D139" s="51">
        <v>286</v>
      </c>
      <c r="E139" s="56">
        <f t="shared" si="64"/>
        <v>347</v>
      </c>
      <c r="F139" s="56"/>
      <c r="G139" s="70">
        <v>10.5</v>
      </c>
      <c r="H139" s="58">
        <v>4</v>
      </c>
      <c r="I139" s="58"/>
      <c r="J139" s="58"/>
      <c r="K139" s="89">
        <f t="shared" si="65"/>
        <v>5</v>
      </c>
      <c r="L139" s="93">
        <f t="shared" si="16"/>
        <v>13</v>
      </c>
      <c r="M139" s="188">
        <f t="shared" si="17"/>
        <v>13</v>
      </c>
      <c r="Q139" s="135">
        <f t="shared" si="66"/>
        <v>0.84</v>
      </c>
      <c r="R139" s="125">
        <f t="shared" si="18"/>
        <v>622</v>
      </c>
      <c r="S139" s="125">
        <f t="shared" si="19"/>
        <v>689</v>
      </c>
      <c r="T139" s="144">
        <f t="shared" si="20"/>
        <v>758</v>
      </c>
      <c r="U139" s="150"/>
    </row>
    <row r="140" spans="1:21" ht="15">
      <c r="A140" s="24" t="s">
        <v>202</v>
      </c>
      <c r="B140" s="25" t="s">
        <v>52</v>
      </c>
      <c r="C140" s="26" t="s">
        <v>55</v>
      </c>
      <c r="D140" s="51">
        <v>645</v>
      </c>
      <c r="E140" s="56">
        <f t="shared" si="64"/>
        <v>781</v>
      </c>
      <c r="F140" s="56"/>
      <c r="G140" s="57">
        <v>15.5</v>
      </c>
      <c r="H140" s="58">
        <v>5</v>
      </c>
      <c r="I140" s="58"/>
      <c r="J140" s="58"/>
      <c r="K140" s="89">
        <f t="shared" si="65"/>
        <v>6</v>
      </c>
      <c r="L140" s="93">
        <f t="shared" si="16"/>
        <v>18</v>
      </c>
      <c r="M140" s="188">
        <f t="shared" si="17"/>
        <v>18</v>
      </c>
      <c r="Q140" s="135">
        <f t="shared" si="66"/>
        <v>1.94</v>
      </c>
      <c r="R140" s="125">
        <f t="shared" si="18"/>
        <v>269</v>
      </c>
      <c r="S140" s="125">
        <f t="shared" si="19"/>
        <v>298</v>
      </c>
      <c r="T140" s="144">
        <f t="shared" si="20"/>
        <v>328</v>
      </c>
      <c r="U140" s="150"/>
    </row>
    <row r="141" spans="1:21" ht="15">
      <c r="A141" s="24" t="s">
        <v>202</v>
      </c>
      <c r="B141" s="25" t="s">
        <v>52</v>
      </c>
      <c r="C141" s="26" t="s">
        <v>229</v>
      </c>
      <c r="D141" s="51">
        <v>394</v>
      </c>
      <c r="E141" s="56">
        <f t="shared" si="64"/>
        <v>477</v>
      </c>
      <c r="F141" s="56"/>
      <c r="G141" s="70">
        <v>10.5</v>
      </c>
      <c r="H141" s="58">
        <v>5.5</v>
      </c>
      <c r="I141" s="58"/>
      <c r="J141" s="58"/>
      <c r="K141" s="89">
        <f t="shared" ref="K141:K144" si="71">CEILING((H141+1),1)</f>
        <v>7</v>
      </c>
      <c r="L141" s="93">
        <f t="shared" si="16"/>
        <v>13</v>
      </c>
      <c r="M141" s="188">
        <f t="shared" si="17"/>
        <v>13</v>
      </c>
      <c r="Q141" s="135">
        <f t="shared" si="66"/>
        <v>1.18</v>
      </c>
      <c r="R141" s="125">
        <f t="shared" si="18"/>
        <v>443</v>
      </c>
      <c r="S141" s="125">
        <f t="shared" si="19"/>
        <v>490</v>
      </c>
      <c r="T141" s="144">
        <f t="shared" si="20"/>
        <v>539</v>
      </c>
      <c r="U141" s="150"/>
    </row>
    <row r="142" spans="1:21" ht="15">
      <c r="A142" s="41" t="s">
        <v>202</v>
      </c>
      <c r="B142" s="25" t="s">
        <v>52</v>
      </c>
      <c r="C142" s="26" t="s">
        <v>231</v>
      </c>
      <c r="D142" s="51">
        <v>460</v>
      </c>
      <c r="E142" s="56">
        <f t="shared" si="64"/>
        <v>557</v>
      </c>
      <c r="F142" s="56"/>
      <c r="G142" s="70">
        <v>10.5</v>
      </c>
      <c r="H142" s="58">
        <v>5.5</v>
      </c>
      <c r="I142" s="58"/>
      <c r="J142" s="58"/>
      <c r="K142" s="89">
        <f t="shared" si="71"/>
        <v>7</v>
      </c>
      <c r="L142" s="93">
        <f t="shared" ref="L142" si="72">CEILING((G142+1.8),1)</f>
        <v>13</v>
      </c>
      <c r="M142" s="188">
        <f t="shared" ref="M142" si="73">CEILING((G142+I142+1.8),1)</f>
        <v>13</v>
      </c>
      <c r="Q142" s="135">
        <f t="shared" si="66"/>
        <v>1.18</v>
      </c>
      <c r="R142" s="125">
        <f t="shared" si="18"/>
        <v>443</v>
      </c>
      <c r="S142" s="125">
        <f t="shared" si="19"/>
        <v>490</v>
      </c>
      <c r="T142" s="144">
        <f t="shared" si="20"/>
        <v>539</v>
      </c>
      <c r="U142" s="150"/>
    </row>
    <row r="143" spans="1:21" ht="15">
      <c r="A143" s="24" t="s">
        <v>202</v>
      </c>
      <c r="B143" s="25" t="s">
        <v>52</v>
      </c>
      <c r="C143" s="26" t="s">
        <v>230</v>
      </c>
      <c r="D143" s="51">
        <v>587</v>
      </c>
      <c r="E143" s="56">
        <f t="shared" si="64"/>
        <v>711</v>
      </c>
      <c r="F143" s="56"/>
      <c r="G143" s="57">
        <v>15.5</v>
      </c>
      <c r="H143" s="58">
        <v>5.5</v>
      </c>
      <c r="I143" s="58"/>
      <c r="J143" s="58"/>
      <c r="K143" s="89">
        <f t="shared" si="71"/>
        <v>7</v>
      </c>
      <c r="L143" s="93">
        <f t="shared" si="16"/>
        <v>18</v>
      </c>
      <c r="M143" s="188">
        <f t="shared" si="17"/>
        <v>18</v>
      </c>
      <c r="Q143" s="135">
        <f t="shared" si="66"/>
        <v>2.2600000000000002</v>
      </c>
      <c r="R143" s="125">
        <f t="shared" si="18"/>
        <v>231</v>
      </c>
      <c r="S143" s="125">
        <f t="shared" si="19"/>
        <v>256</v>
      </c>
      <c r="T143" s="144">
        <f t="shared" si="20"/>
        <v>281</v>
      </c>
      <c r="U143" s="150"/>
    </row>
    <row r="144" spans="1:21" ht="15.75" thickBot="1">
      <c r="A144" s="120" t="s">
        <v>202</v>
      </c>
      <c r="B144" s="34" t="s">
        <v>52</v>
      </c>
      <c r="C144" s="29" t="s">
        <v>233</v>
      </c>
      <c r="D144" s="96">
        <v>788</v>
      </c>
      <c r="E144" s="75">
        <f t="shared" si="64"/>
        <v>954</v>
      </c>
      <c r="F144" s="75"/>
      <c r="G144" s="113">
        <v>15.5</v>
      </c>
      <c r="H144" s="76">
        <v>5.5</v>
      </c>
      <c r="I144" s="76"/>
      <c r="J144" s="76"/>
      <c r="K144" s="87">
        <f t="shared" si="71"/>
        <v>7</v>
      </c>
      <c r="L144" s="91">
        <f t="shared" ref="L144" si="74">CEILING((G144+1.8),1)</f>
        <v>18</v>
      </c>
      <c r="M144" s="184">
        <f t="shared" ref="M144" si="75">CEILING((G144+I144+1.8),1)</f>
        <v>18</v>
      </c>
      <c r="Q144" s="135">
        <f t="shared" si="66"/>
        <v>2.2600000000000002</v>
      </c>
      <c r="R144" s="125">
        <f t="shared" si="18"/>
        <v>231</v>
      </c>
      <c r="S144" s="125">
        <f t="shared" si="19"/>
        <v>256</v>
      </c>
      <c r="T144" s="144">
        <f t="shared" si="20"/>
        <v>281</v>
      </c>
      <c r="U144" s="150"/>
    </row>
    <row r="145" spans="1:21" ht="15.75" thickTop="1">
      <c r="A145" s="201"/>
      <c r="B145" s="202"/>
      <c r="C145" s="203"/>
      <c r="D145" s="204"/>
      <c r="E145" s="98"/>
      <c r="F145" s="98"/>
      <c r="G145" s="205"/>
      <c r="H145" s="99"/>
      <c r="I145" s="99"/>
      <c r="J145" s="99"/>
      <c r="K145" s="206"/>
      <c r="L145" s="207"/>
      <c r="M145" s="208"/>
      <c r="Q145" s="135"/>
      <c r="R145" s="125"/>
      <c r="S145" s="125"/>
      <c r="T145" s="144"/>
      <c r="U145" s="150"/>
    </row>
    <row r="146" spans="1:21" ht="18.75" thickBot="1">
      <c r="A146" s="32"/>
      <c r="B146" s="34"/>
      <c r="C146" s="29"/>
      <c r="D146" s="96"/>
      <c r="E146" s="75"/>
      <c r="F146" s="75"/>
      <c r="G146" s="84" t="s">
        <v>206</v>
      </c>
      <c r="H146" s="216" t="s">
        <v>221</v>
      </c>
      <c r="I146" s="84" t="s">
        <v>208</v>
      </c>
      <c r="J146" s="76"/>
      <c r="K146" s="88" t="s">
        <v>206</v>
      </c>
      <c r="L146" s="92" t="s">
        <v>209</v>
      </c>
      <c r="M146" s="187" t="s">
        <v>210</v>
      </c>
      <c r="Q146" s="135"/>
      <c r="R146" s="125"/>
      <c r="S146" s="125"/>
      <c r="T146" s="144"/>
      <c r="U146" s="150"/>
    </row>
    <row r="147" spans="1:21" ht="15.75" thickTop="1">
      <c r="A147" s="21" t="s">
        <v>56</v>
      </c>
      <c r="B147" s="22" t="s">
        <v>57</v>
      </c>
      <c r="C147" s="18" t="s">
        <v>58</v>
      </c>
      <c r="D147" s="71">
        <v>665</v>
      </c>
      <c r="E147" s="72">
        <f t="shared" ref="E147:E170" si="76">CEILING((D147*1.21),1)</f>
        <v>805</v>
      </c>
      <c r="F147" s="72"/>
      <c r="G147" s="74">
        <v>16</v>
      </c>
      <c r="H147" s="74">
        <v>12</v>
      </c>
      <c r="I147" s="74">
        <v>10.5</v>
      </c>
      <c r="J147" s="74"/>
      <c r="K147" s="89">
        <f>CEILING((I147+1),1)</f>
        <v>12</v>
      </c>
      <c r="L147" s="93">
        <f>CEILING((H147+1.8),1)</f>
        <v>14</v>
      </c>
      <c r="M147" s="188">
        <f>CEILING((G147+1.8),1)</f>
        <v>18</v>
      </c>
      <c r="Q147" s="135">
        <f t="shared" ref="Q147:Q154" si="77">FLOOR(((K147*L147*M147)/1000),0.01)</f>
        <v>3.02</v>
      </c>
      <c r="R147" s="125">
        <f t="shared" si="18"/>
        <v>173</v>
      </c>
      <c r="S147" s="125">
        <f t="shared" si="19"/>
        <v>191</v>
      </c>
      <c r="T147" s="144">
        <f t="shared" si="20"/>
        <v>210</v>
      </c>
      <c r="U147" s="150"/>
    </row>
    <row r="148" spans="1:21" ht="15">
      <c r="A148" s="24" t="s">
        <v>56</v>
      </c>
      <c r="B148" s="25" t="s">
        <v>57</v>
      </c>
      <c r="C148" s="26" t="s">
        <v>59</v>
      </c>
      <c r="D148" s="51">
        <v>1347</v>
      </c>
      <c r="E148" s="56">
        <f t="shared" si="76"/>
        <v>1630</v>
      </c>
      <c r="F148" s="56"/>
      <c r="G148" s="58">
        <v>23</v>
      </c>
      <c r="H148" s="58">
        <v>17</v>
      </c>
      <c r="I148" s="58">
        <v>15.5</v>
      </c>
      <c r="J148" s="58"/>
      <c r="K148" s="89">
        <f t="shared" ref="K148:K154" si="78">CEILING((I148+1),1)</f>
        <v>17</v>
      </c>
      <c r="L148" s="93">
        <f t="shared" ref="L148:L154" si="79">CEILING((H148+1.8),1)</f>
        <v>19</v>
      </c>
      <c r="M148" s="188">
        <f t="shared" ref="M148:M157" si="80">CEILING((G148+1.8),1)</f>
        <v>25</v>
      </c>
      <c r="Q148" s="135">
        <f t="shared" si="77"/>
        <v>8.07</v>
      </c>
      <c r="R148" s="125">
        <f t="shared" ref="R148:R194" si="81">FLOOR((R$4/Q148),1)</f>
        <v>64</v>
      </c>
      <c r="S148" s="125">
        <f t="shared" ref="S148:S194" si="82">FLOOR((S$4/Q148),1)</f>
        <v>71</v>
      </c>
      <c r="T148" s="144">
        <f t="shared" ref="T148:T194" si="83">FLOOR((T$4/Q148),1)</f>
        <v>78</v>
      </c>
      <c r="U148" s="150"/>
    </row>
    <row r="149" spans="1:21" ht="15">
      <c r="A149" s="24" t="s">
        <v>60</v>
      </c>
      <c r="B149" s="25" t="s">
        <v>61</v>
      </c>
      <c r="C149" s="26" t="s">
        <v>171</v>
      </c>
      <c r="D149" s="51">
        <v>325</v>
      </c>
      <c r="E149" s="56">
        <f t="shared" si="76"/>
        <v>394</v>
      </c>
      <c r="F149" s="56"/>
      <c r="G149" s="57">
        <v>15.5</v>
      </c>
      <c r="H149" s="58">
        <v>15</v>
      </c>
      <c r="I149" s="58">
        <v>10</v>
      </c>
      <c r="J149" s="58"/>
      <c r="K149" s="89">
        <f t="shared" si="78"/>
        <v>11</v>
      </c>
      <c r="L149" s="93">
        <f t="shared" si="79"/>
        <v>17</v>
      </c>
      <c r="M149" s="188">
        <f t="shared" si="80"/>
        <v>18</v>
      </c>
      <c r="N149" s="134"/>
      <c r="O149" s="134"/>
      <c r="P149" s="134"/>
      <c r="Q149" s="135">
        <f t="shared" si="77"/>
        <v>3.36</v>
      </c>
      <c r="R149" s="125">
        <f t="shared" si="81"/>
        <v>155</v>
      </c>
      <c r="S149" s="125">
        <f t="shared" si="82"/>
        <v>172</v>
      </c>
      <c r="T149" s="144">
        <f t="shared" si="83"/>
        <v>189</v>
      </c>
      <c r="U149" s="150"/>
    </row>
    <row r="150" spans="1:21" ht="15">
      <c r="A150" s="24" t="s">
        <v>60</v>
      </c>
      <c r="B150" s="25" t="s">
        <v>62</v>
      </c>
      <c r="C150" s="26" t="s">
        <v>172</v>
      </c>
      <c r="D150" s="51">
        <v>1174</v>
      </c>
      <c r="E150" s="56">
        <f t="shared" si="76"/>
        <v>1421</v>
      </c>
      <c r="F150" s="56"/>
      <c r="G150" s="58">
        <v>20.5</v>
      </c>
      <c r="H150" s="58">
        <v>19</v>
      </c>
      <c r="I150" s="58">
        <v>15</v>
      </c>
      <c r="J150" s="58"/>
      <c r="K150" s="89">
        <f t="shared" si="78"/>
        <v>16</v>
      </c>
      <c r="L150" s="93">
        <f t="shared" si="79"/>
        <v>21</v>
      </c>
      <c r="M150" s="188">
        <f t="shared" si="80"/>
        <v>23</v>
      </c>
      <c r="N150" s="134"/>
      <c r="O150" s="134"/>
      <c r="P150" s="134"/>
      <c r="Q150" s="135">
        <f t="shared" si="77"/>
        <v>7.72</v>
      </c>
      <c r="R150" s="125">
        <f t="shared" si="81"/>
        <v>67</v>
      </c>
      <c r="S150" s="125">
        <f t="shared" si="82"/>
        <v>75</v>
      </c>
      <c r="T150" s="144">
        <f t="shared" si="83"/>
        <v>82</v>
      </c>
      <c r="U150" s="150"/>
    </row>
    <row r="151" spans="1:21" ht="15">
      <c r="A151" s="24" t="s">
        <v>60</v>
      </c>
      <c r="B151" s="25" t="s">
        <v>62</v>
      </c>
      <c r="C151" s="26" t="s">
        <v>173</v>
      </c>
      <c r="D151" s="51">
        <v>1529</v>
      </c>
      <c r="E151" s="56">
        <f t="shared" si="76"/>
        <v>1851</v>
      </c>
      <c r="F151" s="56"/>
      <c r="G151" s="60">
        <v>25.5</v>
      </c>
      <c r="H151" s="58">
        <v>24</v>
      </c>
      <c r="I151" s="58">
        <v>18</v>
      </c>
      <c r="J151" s="58"/>
      <c r="K151" s="89">
        <f t="shared" si="78"/>
        <v>19</v>
      </c>
      <c r="L151" s="93">
        <f t="shared" si="79"/>
        <v>26</v>
      </c>
      <c r="M151" s="188">
        <f t="shared" si="80"/>
        <v>28</v>
      </c>
      <c r="N151" s="134"/>
      <c r="O151" s="134"/>
      <c r="P151" s="134"/>
      <c r="Q151" s="135">
        <f t="shared" si="77"/>
        <v>13.83</v>
      </c>
      <c r="R151" s="125">
        <f t="shared" si="81"/>
        <v>37</v>
      </c>
      <c r="S151" s="125">
        <f t="shared" si="82"/>
        <v>41</v>
      </c>
      <c r="T151" s="144">
        <f t="shared" si="83"/>
        <v>46</v>
      </c>
      <c r="U151" s="150"/>
    </row>
    <row r="152" spans="1:21" ht="15">
      <c r="A152" s="24" t="s">
        <v>60</v>
      </c>
      <c r="B152" s="25" t="s">
        <v>62</v>
      </c>
      <c r="C152" s="26" t="s">
        <v>63</v>
      </c>
      <c r="D152" s="51">
        <v>2100</v>
      </c>
      <c r="E152" s="56">
        <f t="shared" si="76"/>
        <v>2541</v>
      </c>
      <c r="F152" s="56"/>
      <c r="G152" s="61">
        <v>30.5</v>
      </c>
      <c r="H152" s="58">
        <v>28.5</v>
      </c>
      <c r="I152" s="58">
        <v>23</v>
      </c>
      <c r="J152" s="58"/>
      <c r="K152" s="89">
        <f t="shared" si="78"/>
        <v>24</v>
      </c>
      <c r="L152" s="93">
        <f t="shared" si="79"/>
        <v>31</v>
      </c>
      <c r="M152" s="188">
        <f t="shared" si="80"/>
        <v>33</v>
      </c>
      <c r="N152" s="134"/>
      <c r="O152" s="134"/>
      <c r="P152" s="134"/>
      <c r="Q152" s="135">
        <f t="shared" si="77"/>
        <v>24.55</v>
      </c>
      <c r="R152" s="125">
        <f t="shared" si="81"/>
        <v>21</v>
      </c>
      <c r="S152" s="125">
        <f t="shared" si="82"/>
        <v>23</v>
      </c>
      <c r="T152" s="144">
        <f t="shared" si="83"/>
        <v>25</v>
      </c>
      <c r="U152" s="150"/>
    </row>
    <row r="153" spans="1:21" ht="15">
      <c r="A153" s="24" t="s">
        <v>60</v>
      </c>
      <c r="B153" s="25" t="s">
        <v>62</v>
      </c>
      <c r="C153" s="26" t="s">
        <v>174</v>
      </c>
      <c r="D153" s="51">
        <v>2760</v>
      </c>
      <c r="E153" s="56">
        <f t="shared" si="76"/>
        <v>3340</v>
      </c>
      <c r="F153" s="56"/>
      <c r="G153" s="62">
        <v>35.5</v>
      </c>
      <c r="H153" s="58">
        <v>32.5</v>
      </c>
      <c r="I153" s="58">
        <v>27</v>
      </c>
      <c r="J153" s="58"/>
      <c r="K153" s="89">
        <f t="shared" si="78"/>
        <v>28</v>
      </c>
      <c r="L153" s="93">
        <f t="shared" si="79"/>
        <v>35</v>
      </c>
      <c r="M153" s="188">
        <f t="shared" si="80"/>
        <v>38</v>
      </c>
      <c r="N153" s="134"/>
      <c r="O153" s="134"/>
      <c r="P153" s="134"/>
      <c r="Q153" s="135">
        <f t="shared" si="77"/>
        <v>37.24</v>
      </c>
      <c r="R153" s="125">
        <f t="shared" si="81"/>
        <v>14</v>
      </c>
      <c r="S153" s="125">
        <f t="shared" si="82"/>
        <v>15</v>
      </c>
      <c r="T153" s="144">
        <f t="shared" si="83"/>
        <v>17</v>
      </c>
      <c r="U153" s="150"/>
    </row>
    <row r="154" spans="1:21" ht="15.75" thickBot="1">
      <c r="A154" s="32" t="s">
        <v>60</v>
      </c>
      <c r="B154" s="34" t="s">
        <v>62</v>
      </c>
      <c r="C154" s="29" t="s">
        <v>175</v>
      </c>
      <c r="D154" s="96">
        <v>3529</v>
      </c>
      <c r="E154" s="75">
        <f t="shared" si="76"/>
        <v>4271</v>
      </c>
      <c r="F154" s="75"/>
      <c r="G154" s="119">
        <v>40.5</v>
      </c>
      <c r="H154" s="76">
        <v>37</v>
      </c>
      <c r="I154" s="76">
        <v>30.5</v>
      </c>
      <c r="J154" s="76"/>
      <c r="K154" s="87">
        <f t="shared" si="78"/>
        <v>32</v>
      </c>
      <c r="L154" s="91">
        <f t="shared" si="79"/>
        <v>39</v>
      </c>
      <c r="M154" s="184">
        <f t="shared" si="80"/>
        <v>43</v>
      </c>
      <c r="N154" s="134"/>
      <c r="O154" s="134"/>
      <c r="P154" s="134"/>
      <c r="Q154" s="135">
        <f t="shared" si="77"/>
        <v>53.660000000000004</v>
      </c>
      <c r="R154" s="125">
        <f t="shared" si="81"/>
        <v>9</v>
      </c>
      <c r="S154" s="125">
        <f t="shared" si="82"/>
        <v>10</v>
      </c>
      <c r="T154" s="144">
        <f t="shared" si="83"/>
        <v>11</v>
      </c>
      <c r="U154" s="150"/>
    </row>
    <row r="155" spans="1:21" ht="15.75" thickTop="1">
      <c r="A155" s="209"/>
      <c r="B155" s="202"/>
      <c r="C155" s="203"/>
      <c r="D155" s="204"/>
      <c r="E155" s="98"/>
      <c r="F155" s="98"/>
      <c r="G155" s="217"/>
      <c r="H155" s="211"/>
      <c r="I155" s="99"/>
      <c r="J155" s="99"/>
      <c r="K155" s="212"/>
      <c r="L155" s="213"/>
      <c r="M155" s="214"/>
      <c r="N155" s="134"/>
      <c r="O155" s="134"/>
      <c r="P155" s="134"/>
      <c r="Q155" s="135"/>
      <c r="R155" s="125"/>
      <c r="S155" s="125"/>
      <c r="T155" s="144"/>
      <c r="U155" s="150"/>
    </row>
    <row r="156" spans="1:21" ht="18.75" thickBot="1">
      <c r="A156" s="32"/>
      <c r="B156" s="34"/>
      <c r="C156" s="29"/>
      <c r="D156" s="96"/>
      <c r="E156" s="75"/>
      <c r="F156" s="75"/>
      <c r="G156" s="84" t="s">
        <v>206</v>
      </c>
      <c r="H156" s="216" t="s">
        <v>221</v>
      </c>
      <c r="I156" s="218" t="s">
        <v>254</v>
      </c>
      <c r="J156" s="95"/>
      <c r="K156" s="88" t="s">
        <v>206</v>
      </c>
      <c r="L156" s="92" t="s">
        <v>209</v>
      </c>
      <c r="M156" s="187" t="s">
        <v>210</v>
      </c>
      <c r="Q156" s="135"/>
      <c r="R156" s="125"/>
      <c r="S156" s="125"/>
      <c r="T156" s="144"/>
      <c r="U156" s="150"/>
    </row>
    <row r="157" spans="1:21" ht="15.75" thickTop="1">
      <c r="A157" s="21" t="s">
        <v>64</v>
      </c>
      <c r="B157" s="22" t="s">
        <v>65</v>
      </c>
      <c r="C157" s="18" t="s">
        <v>170</v>
      </c>
      <c r="D157" s="71">
        <v>1446</v>
      </c>
      <c r="E157" s="72">
        <f t="shared" si="76"/>
        <v>1750</v>
      </c>
      <c r="F157" s="72"/>
      <c r="G157" s="74">
        <v>25.5</v>
      </c>
      <c r="H157" s="74">
        <v>16</v>
      </c>
      <c r="I157" s="74">
        <v>17</v>
      </c>
      <c r="J157" s="74"/>
      <c r="K157" s="89">
        <f>CEILING((H157+1),1)</f>
        <v>17</v>
      </c>
      <c r="L157" s="93">
        <f>CEILING((I157+1.8),1)</f>
        <v>19</v>
      </c>
      <c r="M157" s="188">
        <f t="shared" si="80"/>
        <v>28</v>
      </c>
      <c r="Q157" s="135">
        <f>FLOOR(((K157*L157*M157)/1000),0.01)</f>
        <v>9.0400000000000009</v>
      </c>
      <c r="R157" s="125">
        <f t="shared" si="81"/>
        <v>57</v>
      </c>
      <c r="S157" s="125">
        <f t="shared" si="82"/>
        <v>64</v>
      </c>
      <c r="T157" s="144">
        <f t="shared" si="83"/>
        <v>70</v>
      </c>
      <c r="U157" s="150"/>
    </row>
    <row r="158" spans="1:21" ht="15">
      <c r="A158" s="121" t="s">
        <v>64</v>
      </c>
      <c r="B158" s="25" t="s">
        <v>65</v>
      </c>
      <c r="C158" s="26" t="s">
        <v>234</v>
      </c>
      <c r="D158" s="48">
        <v>1620</v>
      </c>
      <c r="E158" s="56">
        <f t="shared" si="76"/>
        <v>1961</v>
      </c>
      <c r="F158" s="56"/>
      <c r="G158" s="85">
        <v>33</v>
      </c>
      <c r="H158" s="85">
        <v>17</v>
      </c>
      <c r="I158" s="85">
        <v>18</v>
      </c>
      <c r="J158" s="58"/>
      <c r="K158" s="89">
        <f t="shared" ref="K158:K160" si="84">CEILING((H158+1),1)</f>
        <v>18</v>
      </c>
      <c r="L158" s="93">
        <f t="shared" ref="L158:L160" si="85">CEILING((I158+1.8),1)</f>
        <v>20</v>
      </c>
      <c r="M158" s="188">
        <f t="shared" ref="M158:M160" si="86">CEILING((G158+1.8),1)</f>
        <v>35</v>
      </c>
      <c r="Q158" s="135"/>
      <c r="R158" s="125"/>
      <c r="S158" s="125"/>
      <c r="T158" s="144"/>
      <c r="U158" s="150"/>
    </row>
    <row r="159" spans="1:21" ht="15">
      <c r="A159" s="24" t="s">
        <v>64</v>
      </c>
      <c r="B159" s="25" t="s">
        <v>65</v>
      </c>
      <c r="C159" s="26" t="s">
        <v>67</v>
      </c>
      <c r="D159" s="51">
        <v>1283</v>
      </c>
      <c r="E159" s="56">
        <f t="shared" si="76"/>
        <v>1553</v>
      </c>
      <c r="F159" s="56"/>
      <c r="G159" s="58">
        <v>25.5</v>
      </c>
      <c r="H159" s="58">
        <v>16</v>
      </c>
      <c r="I159" s="58">
        <v>17</v>
      </c>
      <c r="J159" s="58"/>
      <c r="K159" s="89">
        <f t="shared" si="84"/>
        <v>17</v>
      </c>
      <c r="L159" s="93">
        <f t="shared" si="85"/>
        <v>19</v>
      </c>
      <c r="M159" s="188">
        <f t="shared" si="86"/>
        <v>28</v>
      </c>
      <c r="Q159" s="135">
        <f>FLOOR(((K159*L159*M159)/1000),0.01)</f>
        <v>9.0400000000000009</v>
      </c>
      <c r="R159" s="125">
        <f t="shared" si="81"/>
        <v>57</v>
      </c>
      <c r="S159" s="125">
        <f t="shared" si="82"/>
        <v>64</v>
      </c>
      <c r="T159" s="144">
        <f t="shared" si="83"/>
        <v>70</v>
      </c>
      <c r="U159" s="150"/>
    </row>
    <row r="160" spans="1:21" ht="15.75" thickBot="1">
      <c r="A160" s="32" t="s">
        <v>64</v>
      </c>
      <c r="B160" s="34" t="s">
        <v>65</v>
      </c>
      <c r="C160" s="29" t="s">
        <v>66</v>
      </c>
      <c r="D160" s="96">
        <v>1392</v>
      </c>
      <c r="E160" s="75">
        <f t="shared" si="76"/>
        <v>1685</v>
      </c>
      <c r="F160" s="75"/>
      <c r="G160" s="76">
        <v>28.5</v>
      </c>
      <c r="H160" s="76">
        <v>15</v>
      </c>
      <c r="I160" s="76">
        <v>17.5</v>
      </c>
      <c r="J160" s="76"/>
      <c r="K160" s="87">
        <f t="shared" si="84"/>
        <v>16</v>
      </c>
      <c r="L160" s="91">
        <f t="shared" si="85"/>
        <v>20</v>
      </c>
      <c r="M160" s="184">
        <f t="shared" si="86"/>
        <v>31</v>
      </c>
      <c r="Q160" s="135"/>
      <c r="R160" s="125"/>
      <c r="S160" s="125"/>
      <c r="T160" s="144"/>
      <c r="U160" s="150"/>
    </row>
    <row r="161" spans="1:21" ht="19.5" thickTop="1" thickBot="1">
      <c r="A161" s="33"/>
      <c r="B161" s="114"/>
      <c r="C161" s="77"/>
      <c r="D161" s="115"/>
      <c r="E161" s="78"/>
      <c r="F161" s="78"/>
      <c r="G161" s="84" t="s">
        <v>206</v>
      </c>
      <c r="H161" s="216" t="s">
        <v>221</v>
      </c>
      <c r="I161" s="171" t="s">
        <v>244</v>
      </c>
      <c r="J161" s="79"/>
      <c r="K161" s="88" t="s">
        <v>206</v>
      </c>
      <c r="L161" s="92" t="s">
        <v>209</v>
      </c>
      <c r="M161" s="187" t="s">
        <v>210</v>
      </c>
      <c r="N161" s="174" t="s">
        <v>244</v>
      </c>
      <c r="O161" s="173" t="s">
        <v>244</v>
      </c>
      <c r="Q161" s="135"/>
      <c r="R161" s="125"/>
      <c r="S161" s="125"/>
      <c r="T161" s="144"/>
      <c r="U161" s="150"/>
    </row>
    <row r="162" spans="1:21" ht="15.75" thickTop="1">
      <c r="A162" s="21" t="s">
        <v>68</v>
      </c>
      <c r="B162" s="22" t="s">
        <v>69</v>
      </c>
      <c r="C162" s="18" t="s">
        <v>194</v>
      </c>
      <c r="D162" s="71">
        <v>1298</v>
      </c>
      <c r="E162" s="72">
        <f t="shared" si="76"/>
        <v>1571</v>
      </c>
      <c r="F162" s="72"/>
      <c r="G162" s="74">
        <v>19</v>
      </c>
      <c r="H162" s="74">
        <v>14</v>
      </c>
      <c r="I162" s="74" t="s">
        <v>239</v>
      </c>
      <c r="J162" s="74"/>
      <c r="K162" s="89">
        <f t="shared" ref="K162" si="87">CEILING((H162+1.8),1)</f>
        <v>16</v>
      </c>
      <c r="L162" s="89">
        <f>CEILING((H162+1.8),1)</f>
        <v>16</v>
      </c>
      <c r="M162" s="188">
        <f>CEILING((G162+2.5),1)</f>
        <v>22</v>
      </c>
      <c r="N162" s="175">
        <v>6</v>
      </c>
      <c r="O162" s="131">
        <v>8</v>
      </c>
      <c r="Q162" s="135">
        <f>FLOOR(((K162*L162*M162)/1000),0.01)</f>
        <v>5.63</v>
      </c>
      <c r="R162" s="125">
        <f t="shared" si="81"/>
        <v>92</v>
      </c>
      <c r="S162" s="125">
        <f t="shared" si="82"/>
        <v>102</v>
      </c>
      <c r="T162" s="144">
        <f t="shared" si="83"/>
        <v>113</v>
      </c>
      <c r="U162" s="150"/>
    </row>
    <row r="163" spans="1:21" ht="15">
      <c r="A163" s="24" t="s">
        <v>73</v>
      </c>
      <c r="B163" s="25" t="s">
        <v>74</v>
      </c>
      <c r="C163" s="26" t="s">
        <v>169</v>
      </c>
      <c r="D163" s="51">
        <v>1281</v>
      </c>
      <c r="E163" s="56">
        <f t="shared" si="76"/>
        <v>1551</v>
      </c>
      <c r="F163" s="56"/>
      <c r="G163" s="58">
        <v>18</v>
      </c>
      <c r="H163" s="58">
        <v>6</v>
      </c>
      <c r="I163" s="58">
        <v>16</v>
      </c>
      <c r="J163" s="58"/>
      <c r="K163" s="89">
        <f t="shared" ref="K163:K173" si="88">CEILING((H163+1.8),1)</f>
        <v>8</v>
      </c>
      <c r="L163" s="89">
        <f t="shared" ref="L163:L173" si="89">CEILING((H163+1.8),1)</f>
        <v>8</v>
      </c>
      <c r="M163" s="188">
        <f>CEILING((G163+2.5),1)</f>
        <v>21</v>
      </c>
      <c r="N163" s="176">
        <v>7</v>
      </c>
      <c r="O163" s="129" t="s">
        <v>245</v>
      </c>
      <c r="Q163" s="135">
        <f>FLOOR(((K163*L163*M163)/1000),0.01)</f>
        <v>1.34</v>
      </c>
      <c r="R163" s="125">
        <f t="shared" si="81"/>
        <v>390</v>
      </c>
      <c r="S163" s="125">
        <f t="shared" si="82"/>
        <v>432</v>
      </c>
      <c r="T163" s="144">
        <f t="shared" si="83"/>
        <v>475</v>
      </c>
      <c r="U163" s="150"/>
    </row>
    <row r="164" spans="1:21" ht="15">
      <c r="A164" s="41" t="s">
        <v>70</v>
      </c>
      <c r="B164" s="25" t="s">
        <v>74</v>
      </c>
      <c r="C164" s="26" t="s">
        <v>167</v>
      </c>
      <c r="D164" s="51">
        <v>1289</v>
      </c>
      <c r="E164" s="56">
        <f t="shared" si="76"/>
        <v>1560</v>
      </c>
      <c r="F164" s="56"/>
      <c r="G164" s="58">
        <v>17</v>
      </c>
      <c r="H164" s="58">
        <v>8.5</v>
      </c>
      <c r="I164" s="58" t="s">
        <v>242</v>
      </c>
      <c r="J164" s="58"/>
      <c r="K164" s="89">
        <f t="shared" si="88"/>
        <v>11</v>
      </c>
      <c r="L164" s="89">
        <f t="shared" si="89"/>
        <v>11</v>
      </c>
      <c r="M164" s="188">
        <f>CEILING((G164+6.5),1)</f>
        <v>24</v>
      </c>
      <c r="N164" s="176">
        <v>6</v>
      </c>
      <c r="O164" s="129">
        <v>8</v>
      </c>
      <c r="Q164" s="135">
        <f>FLOOR(((K164*L164*M164)/1000),0.01)</f>
        <v>2.9</v>
      </c>
      <c r="R164" s="125">
        <f t="shared" si="81"/>
        <v>180</v>
      </c>
      <c r="S164" s="125">
        <f t="shared" si="82"/>
        <v>199</v>
      </c>
      <c r="T164" s="144">
        <f t="shared" si="83"/>
        <v>219</v>
      </c>
      <c r="U164" s="150"/>
    </row>
    <row r="165" spans="1:21" ht="15.75" thickBot="1">
      <c r="A165" s="32" t="s">
        <v>70</v>
      </c>
      <c r="B165" s="34" t="s">
        <v>74</v>
      </c>
      <c r="C165" s="29" t="s">
        <v>75</v>
      </c>
      <c r="D165" s="96">
        <v>1368</v>
      </c>
      <c r="E165" s="75">
        <f t="shared" si="76"/>
        <v>1656</v>
      </c>
      <c r="F165" s="75"/>
      <c r="G165" s="76">
        <v>18</v>
      </c>
      <c r="H165" s="76">
        <v>10</v>
      </c>
      <c r="I165" s="76" t="s">
        <v>241</v>
      </c>
      <c r="J165" s="76"/>
      <c r="K165" s="87">
        <f t="shared" si="88"/>
        <v>12</v>
      </c>
      <c r="L165" s="87">
        <f t="shared" si="89"/>
        <v>12</v>
      </c>
      <c r="M165" s="184">
        <f>CEILING((G165+6.5),1)</f>
        <v>25</v>
      </c>
      <c r="N165" s="176">
        <v>6</v>
      </c>
      <c r="O165" s="129">
        <v>8</v>
      </c>
      <c r="Q165" s="135">
        <f>FLOOR(((K165*L165*M165)/1000),0.01)</f>
        <v>3.6</v>
      </c>
      <c r="R165" s="125">
        <f t="shared" si="81"/>
        <v>145</v>
      </c>
      <c r="S165" s="125">
        <f t="shared" si="82"/>
        <v>160</v>
      </c>
      <c r="T165" s="144">
        <f t="shared" si="83"/>
        <v>176</v>
      </c>
      <c r="U165" s="150"/>
    </row>
    <row r="166" spans="1:21" ht="15.75" thickTop="1">
      <c r="A166" s="209"/>
      <c r="B166" s="202"/>
      <c r="C166" s="203"/>
      <c r="D166" s="204"/>
      <c r="E166" s="98"/>
      <c r="F166" s="98"/>
      <c r="G166" s="99"/>
      <c r="H166" s="99"/>
      <c r="I166" s="99"/>
      <c r="J166" s="99"/>
      <c r="K166" s="206"/>
      <c r="L166" s="206"/>
      <c r="M166" s="208"/>
      <c r="N166" s="176"/>
      <c r="O166" s="129"/>
      <c r="Q166" s="135"/>
      <c r="R166" s="125"/>
      <c r="S166" s="125"/>
      <c r="T166" s="144"/>
      <c r="U166" s="150"/>
    </row>
    <row r="167" spans="1:21" ht="18.75" thickBot="1">
      <c r="A167" s="21"/>
      <c r="B167" s="22"/>
      <c r="C167" s="18"/>
      <c r="D167" s="71"/>
      <c r="E167" s="72"/>
      <c r="F167" s="72"/>
      <c r="G167" s="84" t="s">
        <v>206</v>
      </c>
      <c r="H167" s="216" t="s">
        <v>221</v>
      </c>
      <c r="I167" s="172" t="s">
        <v>244</v>
      </c>
      <c r="J167" s="94"/>
      <c r="K167" s="88" t="s">
        <v>206</v>
      </c>
      <c r="L167" s="92" t="s">
        <v>209</v>
      </c>
      <c r="M167" s="187" t="s">
        <v>210</v>
      </c>
      <c r="N167" s="176">
        <v>6</v>
      </c>
      <c r="O167" s="129">
        <v>8</v>
      </c>
      <c r="Q167" s="135"/>
      <c r="R167" s="125"/>
      <c r="S167" s="125"/>
      <c r="T167" s="144"/>
      <c r="U167" s="150"/>
    </row>
    <row r="168" spans="1:21" ht="15.75" thickTop="1">
      <c r="A168" s="24" t="s">
        <v>68</v>
      </c>
      <c r="B168" s="25" t="s">
        <v>69</v>
      </c>
      <c r="C168" s="26" t="s">
        <v>243</v>
      </c>
      <c r="D168" s="51">
        <v>1463</v>
      </c>
      <c r="E168" s="56">
        <f t="shared" si="76"/>
        <v>1771</v>
      </c>
      <c r="F168" s="56"/>
      <c r="G168" s="58">
        <v>30</v>
      </c>
      <c r="H168" s="58">
        <v>14.5</v>
      </c>
      <c r="I168" s="58" t="s">
        <v>240</v>
      </c>
      <c r="J168" s="58"/>
      <c r="K168" s="89">
        <f t="shared" ref="K168" si="90">CEILING((H168+1.8),1)</f>
        <v>17</v>
      </c>
      <c r="L168" s="89">
        <f t="shared" ref="L168" si="91">CEILING((H168+1.8),1)</f>
        <v>17</v>
      </c>
      <c r="M168" s="188">
        <f t="shared" ref="M168" si="92">CEILING((G168+6.5),1)</f>
        <v>37</v>
      </c>
      <c r="N168" s="176">
        <v>6</v>
      </c>
      <c r="O168" s="129">
        <v>9</v>
      </c>
      <c r="Q168" s="135">
        <f>FLOOR(((K168*L168*M168)/1000),0.01)</f>
        <v>10.69</v>
      </c>
      <c r="R168" s="125">
        <f t="shared" si="81"/>
        <v>48</v>
      </c>
      <c r="S168" s="125">
        <f t="shared" si="82"/>
        <v>54</v>
      </c>
      <c r="T168" s="144">
        <f t="shared" si="83"/>
        <v>59</v>
      </c>
      <c r="U168" s="150"/>
    </row>
    <row r="169" spans="1:21" ht="15">
      <c r="A169" s="24" t="s">
        <v>71</v>
      </c>
      <c r="B169" s="25" t="s">
        <v>72</v>
      </c>
      <c r="C169" s="26" t="s">
        <v>168</v>
      </c>
      <c r="D169" s="51">
        <v>1355</v>
      </c>
      <c r="E169" s="56">
        <f t="shared" si="76"/>
        <v>1640</v>
      </c>
      <c r="F169" s="56"/>
      <c r="G169" s="58">
        <v>27</v>
      </c>
      <c r="H169" s="58">
        <v>12.5</v>
      </c>
      <c r="I169" s="58" t="s">
        <v>238</v>
      </c>
      <c r="J169" s="58"/>
      <c r="K169" s="89">
        <f t="shared" si="88"/>
        <v>15</v>
      </c>
      <c r="L169" s="89">
        <f t="shared" si="89"/>
        <v>15</v>
      </c>
      <c r="M169" s="188">
        <f t="shared" ref="M169:M173" si="93">CEILING((G169+2),1)</f>
        <v>29</v>
      </c>
      <c r="N169" s="176">
        <v>6</v>
      </c>
      <c r="O169" s="129">
        <v>9</v>
      </c>
      <c r="Q169" s="135">
        <f>FLOOR(((K169*L169*M169)/1000),0.01)</f>
        <v>6.5200000000000005</v>
      </c>
      <c r="R169" s="125">
        <f t="shared" si="81"/>
        <v>80</v>
      </c>
      <c r="S169" s="125">
        <f t="shared" si="82"/>
        <v>88</v>
      </c>
      <c r="T169" s="144">
        <f t="shared" si="83"/>
        <v>97</v>
      </c>
      <c r="U169" s="150"/>
    </row>
    <row r="170" spans="1:21" ht="15">
      <c r="A170" s="24" t="s">
        <v>71</v>
      </c>
      <c r="B170" s="25" t="s">
        <v>72</v>
      </c>
      <c r="C170" s="26" t="s">
        <v>76</v>
      </c>
      <c r="D170" s="51">
        <v>1298</v>
      </c>
      <c r="E170" s="56">
        <f t="shared" si="76"/>
        <v>1571</v>
      </c>
      <c r="F170" s="56"/>
      <c r="G170" s="58">
        <v>21.5</v>
      </c>
      <c r="H170" s="58">
        <v>14</v>
      </c>
      <c r="I170" s="58" t="s">
        <v>237</v>
      </c>
      <c r="J170" s="58"/>
      <c r="K170" s="89">
        <f t="shared" si="88"/>
        <v>16</v>
      </c>
      <c r="L170" s="89">
        <f t="shared" si="89"/>
        <v>16</v>
      </c>
      <c r="M170" s="188">
        <f t="shared" si="93"/>
        <v>24</v>
      </c>
      <c r="N170" s="176">
        <v>6</v>
      </c>
      <c r="O170" s="129">
        <v>9</v>
      </c>
      <c r="Q170" s="135">
        <f>FLOOR(((K170*L170*M170)/1000),0.01)</f>
        <v>6.1400000000000006</v>
      </c>
      <c r="R170" s="125">
        <f t="shared" si="81"/>
        <v>85</v>
      </c>
      <c r="S170" s="125">
        <f t="shared" si="82"/>
        <v>94</v>
      </c>
      <c r="T170" s="144">
        <f t="shared" si="83"/>
        <v>103</v>
      </c>
      <c r="U170" s="150"/>
    </row>
    <row r="171" spans="1:21" ht="15">
      <c r="A171" s="24"/>
      <c r="B171" s="25"/>
      <c r="C171" s="26"/>
      <c r="D171" s="51"/>
      <c r="E171" s="56"/>
      <c r="F171" s="56"/>
      <c r="G171" s="58"/>
      <c r="H171" s="58"/>
      <c r="I171" s="172" t="s">
        <v>244</v>
      </c>
      <c r="J171" s="58"/>
      <c r="K171" s="89"/>
      <c r="L171" s="89"/>
      <c r="M171" s="188"/>
      <c r="N171" s="176">
        <v>6</v>
      </c>
      <c r="O171" s="129">
        <v>9</v>
      </c>
      <c r="Q171" s="135"/>
      <c r="R171" s="125"/>
      <c r="S171" s="125"/>
      <c r="T171" s="144"/>
      <c r="U171" s="150"/>
    </row>
    <row r="172" spans="1:21" ht="15">
      <c r="A172" s="24" t="s">
        <v>77</v>
      </c>
      <c r="B172" s="25" t="s">
        <v>78</v>
      </c>
      <c r="C172" s="26" t="s">
        <v>79</v>
      </c>
      <c r="D172" s="51">
        <v>1405</v>
      </c>
      <c r="E172" s="56">
        <f>CEILING((D172*1.21),1)</f>
        <v>1701</v>
      </c>
      <c r="F172" s="56"/>
      <c r="G172" s="58">
        <v>34</v>
      </c>
      <c r="H172" s="58">
        <v>18</v>
      </c>
      <c r="I172" s="58" t="s">
        <v>235</v>
      </c>
      <c r="J172" s="58"/>
      <c r="K172" s="89">
        <f t="shared" si="88"/>
        <v>20</v>
      </c>
      <c r="L172" s="89">
        <f t="shared" si="89"/>
        <v>20</v>
      </c>
      <c r="M172" s="188">
        <f t="shared" si="93"/>
        <v>36</v>
      </c>
      <c r="N172" s="176">
        <v>6</v>
      </c>
      <c r="O172" s="129">
        <v>9</v>
      </c>
      <c r="Q172" s="135">
        <f>FLOOR(((K172*L172*M172)/1000),0.01)</f>
        <v>14.4</v>
      </c>
      <c r="R172" s="125">
        <f t="shared" si="81"/>
        <v>36</v>
      </c>
      <c r="S172" s="125">
        <f t="shared" si="82"/>
        <v>40</v>
      </c>
      <c r="T172" s="144">
        <f t="shared" si="83"/>
        <v>44</v>
      </c>
      <c r="U172" s="150"/>
    </row>
    <row r="173" spans="1:21" ht="15.75" thickBot="1">
      <c r="A173" s="32" t="s">
        <v>77</v>
      </c>
      <c r="B173" s="34" t="s">
        <v>78</v>
      </c>
      <c r="C173" s="29" t="s">
        <v>195</v>
      </c>
      <c r="D173" s="96">
        <v>1388</v>
      </c>
      <c r="E173" s="75">
        <f>CEILING((D173*1.21),1)</f>
        <v>1680</v>
      </c>
      <c r="F173" s="75"/>
      <c r="G173" s="76">
        <v>33</v>
      </c>
      <c r="H173" s="76">
        <v>13.5</v>
      </c>
      <c r="I173" s="76" t="s">
        <v>236</v>
      </c>
      <c r="J173" s="76"/>
      <c r="K173" s="87">
        <f t="shared" si="88"/>
        <v>16</v>
      </c>
      <c r="L173" s="87">
        <f t="shared" si="89"/>
        <v>16</v>
      </c>
      <c r="M173" s="184">
        <f t="shared" si="93"/>
        <v>35</v>
      </c>
      <c r="N173" s="177">
        <v>6</v>
      </c>
      <c r="O173" s="130">
        <v>10</v>
      </c>
      <c r="Q173" s="135">
        <f>FLOOR(((K173*L173*M173)/1000),0.01)</f>
        <v>8.9600000000000009</v>
      </c>
      <c r="R173" s="125">
        <f t="shared" si="81"/>
        <v>58</v>
      </c>
      <c r="S173" s="125">
        <f t="shared" si="82"/>
        <v>64</v>
      </c>
      <c r="T173" s="144">
        <f t="shared" si="83"/>
        <v>71</v>
      </c>
      <c r="U173" s="150"/>
    </row>
    <row r="174" spans="1:21" ht="19.5" thickTop="1" thickBot="1">
      <c r="A174" s="116"/>
      <c r="B174" s="117"/>
      <c r="C174" s="118"/>
      <c r="D174" s="52"/>
      <c r="E174" s="98"/>
      <c r="F174" s="98"/>
      <c r="G174" s="99"/>
      <c r="H174" s="99"/>
      <c r="I174" s="99"/>
      <c r="J174" s="99"/>
      <c r="K174" s="100"/>
      <c r="L174" s="100"/>
      <c r="M174" s="190"/>
      <c r="Q174" s="135"/>
      <c r="R174" s="125"/>
      <c r="S174" s="125"/>
      <c r="T174" s="144"/>
      <c r="U174" s="150"/>
    </row>
    <row r="175" spans="1:21" ht="18">
      <c r="A175" s="101" t="s">
        <v>0</v>
      </c>
      <c r="B175" s="7" t="s">
        <v>1</v>
      </c>
      <c r="C175" s="102" t="s">
        <v>34</v>
      </c>
      <c r="D175" s="103" t="s">
        <v>2</v>
      </c>
      <c r="E175" s="104"/>
      <c r="F175" s="104"/>
      <c r="G175" s="105"/>
      <c r="H175" s="105"/>
      <c r="I175" s="105"/>
      <c r="J175" s="105"/>
      <c r="K175" s="106"/>
      <c r="L175" s="106"/>
      <c r="M175" s="107"/>
      <c r="Q175" s="135"/>
      <c r="R175" s="125"/>
      <c r="S175" s="125"/>
      <c r="T175" s="144"/>
      <c r="U175" s="150"/>
    </row>
    <row r="176" spans="1:21" ht="15.75" thickBot="1">
      <c r="A176" s="109"/>
      <c r="B176" s="110"/>
      <c r="C176" s="110"/>
      <c r="D176" s="50" t="s">
        <v>4</v>
      </c>
      <c r="E176" s="75"/>
      <c r="F176" s="75"/>
      <c r="G176" s="76"/>
      <c r="H176" s="76"/>
      <c r="I176" s="76"/>
      <c r="J176" s="76"/>
      <c r="K176" s="95"/>
      <c r="L176" s="95"/>
      <c r="M176" s="111"/>
      <c r="Q176" s="135"/>
      <c r="R176" s="125"/>
      <c r="S176" s="125"/>
      <c r="T176" s="144"/>
      <c r="U176" s="150"/>
    </row>
    <row r="177" spans="1:21" ht="16.5" thickTop="1" thickBot="1">
      <c r="A177" s="108" t="s">
        <v>80</v>
      </c>
      <c r="B177" s="262" t="s">
        <v>81</v>
      </c>
      <c r="C177" s="263"/>
      <c r="D177" s="52"/>
      <c r="E177" s="98"/>
      <c r="F177" s="98"/>
      <c r="G177" s="99"/>
      <c r="H177" s="99"/>
      <c r="I177" s="99"/>
      <c r="J177" s="99"/>
      <c r="K177" s="100"/>
      <c r="L177" s="100"/>
      <c r="M177" s="190"/>
      <c r="Q177" s="135"/>
      <c r="R177" s="125"/>
      <c r="S177" s="125"/>
      <c r="T177" s="144"/>
      <c r="U177" s="150"/>
    </row>
    <row r="178" spans="1:21" ht="18.75" thickBot="1">
      <c r="A178" s="27"/>
      <c r="B178" s="252" t="s">
        <v>198</v>
      </c>
      <c r="C178" s="253"/>
      <c r="D178" s="50"/>
      <c r="E178" s="75"/>
      <c r="F178" s="75"/>
      <c r="G178" s="84" t="s">
        <v>206</v>
      </c>
      <c r="H178" s="216" t="s">
        <v>221</v>
      </c>
      <c r="I178" s="76"/>
      <c r="J178" s="76"/>
      <c r="K178" s="88" t="s">
        <v>206</v>
      </c>
      <c r="L178" s="92" t="s">
        <v>209</v>
      </c>
      <c r="M178" s="187" t="s">
        <v>210</v>
      </c>
      <c r="Q178" s="135"/>
      <c r="R178" s="125"/>
      <c r="S178" s="125"/>
      <c r="T178" s="144"/>
      <c r="U178" s="150"/>
    </row>
    <row r="179" spans="1:21" ht="15.75" thickTop="1">
      <c r="A179" s="21" t="s">
        <v>82</v>
      </c>
      <c r="B179" s="22" t="s">
        <v>83</v>
      </c>
      <c r="C179" s="225" t="s">
        <v>268</v>
      </c>
      <c r="D179" s="53">
        <v>934</v>
      </c>
      <c r="E179" s="72">
        <f t="shared" ref="E179:E186" si="94">CEILING((D179*1.21),1)</f>
        <v>1131</v>
      </c>
      <c r="F179" s="72"/>
      <c r="G179" s="74">
        <v>12</v>
      </c>
      <c r="H179" s="74">
        <v>5</v>
      </c>
      <c r="I179" s="74"/>
      <c r="J179" s="74"/>
      <c r="K179" s="89">
        <f>CEILING((H179+1),1)</f>
        <v>6</v>
      </c>
      <c r="L179" s="93">
        <f>CEILING(((H179*3)+2.5),1)</f>
        <v>18</v>
      </c>
      <c r="M179" s="191">
        <f>CEILING(((G179*2)+2.5),1)</f>
        <v>27</v>
      </c>
      <c r="N179" s="5"/>
      <c r="O179" s="5"/>
      <c r="P179" s="5"/>
      <c r="Q179" s="135">
        <f t="shared" ref="Q179:Q186" si="95">FLOOR(((K179*L179*M179)/1000),0.01)</f>
        <v>2.91</v>
      </c>
      <c r="R179" s="125">
        <f t="shared" si="81"/>
        <v>179</v>
      </c>
      <c r="S179" s="125">
        <f t="shared" si="82"/>
        <v>198</v>
      </c>
      <c r="T179" s="144">
        <f t="shared" si="83"/>
        <v>218</v>
      </c>
      <c r="U179" s="150"/>
    </row>
    <row r="180" spans="1:21" ht="15">
      <c r="A180" s="24" t="s">
        <v>85</v>
      </c>
      <c r="B180" s="25" t="s">
        <v>84</v>
      </c>
      <c r="C180" s="26" t="s">
        <v>86</v>
      </c>
      <c r="D180" s="48">
        <v>1132</v>
      </c>
      <c r="E180" s="56">
        <f t="shared" si="94"/>
        <v>1370</v>
      </c>
      <c r="F180" s="56"/>
      <c r="G180" s="58">
        <v>17</v>
      </c>
      <c r="H180" s="58">
        <v>7.2</v>
      </c>
      <c r="I180" s="58"/>
      <c r="J180" s="58"/>
      <c r="K180" s="89">
        <f t="shared" ref="K180:K194" si="96">CEILING((H180+1),1)</f>
        <v>9</v>
      </c>
      <c r="L180" s="93">
        <f t="shared" ref="L180:L194" si="97">CEILING(((H180*3)+2.5),1)</f>
        <v>25</v>
      </c>
      <c r="M180" s="191">
        <f t="shared" ref="M180:M194" si="98">CEILING(((G180*2)+2.5),1)</f>
        <v>37</v>
      </c>
      <c r="N180" s="5"/>
      <c r="O180" s="5"/>
      <c r="P180" s="5"/>
      <c r="Q180" s="135">
        <f t="shared" si="95"/>
        <v>8.32</v>
      </c>
      <c r="R180" s="125">
        <f t="shared" si="81"/>
        <v>62</v>
      </c>
      <c r="S180" s="125">
        <f t="shared" si="82"/>
        <v>69</v>
      </c>
      <c r="T180" s="144">
        <f t="shared" si="83"/>
        <v>76</v>
      </c>
      <c r="U180" s="150"/>
    </row>
    <row r="181" spans="1:21" ht="15">
      <c r="A181" s="241" t="s">
        <v>87</v>
      </c>
      <c r="B181" s="242" t="s">
        <v>84</v>
      </c>
      <c r="C181" s="243" t="s">
        <v>131</v>
      </c>
      <c r="D181" s="244">
        <v>1145</v>
      </c>
      <c r="E181" s="245">
        <f t="shared" si="94"/>
        <v>1386</v>
      </c>
      <c r="F181" s="56"/>
      <c r="G181" s="58">
        <v>17.5</v>
      </c>
      <c r="H181" s="58">
        <v>7.5</v>
      </c>
      <c r="I181" s="58"/>
      <c r="J181" s="58"/>
      <c r="K181" s="89">
        <f t="shared" si="96"/>
        <v>9</v>
      </c>
      <c r="L181" s="93">
        <f t="shared" si="97"/>
        <v>25</v>
      </c>
      <c r="M181" s="191">
        <f t="shared" si="98"/>
        <v>38</v>
      </c>
      <c r="N181" s="5"/>
      <c r="O181" s="5"/>
      <c r="P181" s="5"/>
      <c r="Q181" s="135">
        <f t="shared" si="95"/>
        <v>8.5500000000000007</v>
      </c>
      <c r="R181" s="125">
        <f t="shared" si="81"/>
        <v>61</v>
      </c>
      <c r="S181" s="125">
        <f t="shared" si="82"/>
        <v>67</v>
      </c>
      <c r="T181" s="144">
        <f t="shared" si="83"/>
        <v>74</v>
      </c>
      <c r="U181" s="150"/>
    </row>
    <row r="182" spans="1:21" ht="15">
      <c r="A182" s="24" t="s">
        <v>88</v>
      </c>
      <c r="B182" s="25" t="s">
        <v>89</v>
      </c>
      <c r="C182" s="26" t="s">
        <v>132</v>
      </c>
      <c r="D182" s="48">
        <v>1207</v>
      </c>
      <c r="E182" s="56">
        <f t="shared" si="94"/>
        <v>1461</v>
      </c>
      <c r="F182" s="56"/>
      <c r="G182" s="58">
        <v>21.5</v>
      </c>
      <c r="H182" s="58">
        <v>6.5</v>
      </c>
      <c r="I182" s="58"/>
      <c r="J182" s="58"/>
      <c r="K182" s="89">
        <f t="shared" si="96"/>
        <v>8</v>
      </c>
      <c r="L182" s="93">
        <f t="shared" si="97"/>
        <v>22</v>
      </c>
      <c r="M182" s="191">
        <f t="shared" si="98"/>
        <v>46</v>
      </c>
      <c r="N182" s="5"/>
      <c r="O182" s="5"/>
      <c r="P182" s="5"/>
      <c r="Q182" s="135">
        <f t="shared" si="95"/>
        <v>8.09</v>
      </c>
      <c r="R182" s="125">
        <f t="shared" si="81"/>
        <v>64</v>
      </c>
      <c r="S182" s="125">
        <f t="shared" si="82"/>
        <v>71</v>
      </c>
      <c r="T182" s="144">
        <f t="shared" si="83"/>
        <v>78</v>
      </c>
      <c r="U182" s="150"/>
    </row>
    <row r="183" spans="1:21" ht="15">
      <c r="A183" s="24" t="s">
        <v>90</v>
      </c>
      <c r="B183" s="25" t="s">
        <v>91</v>
      </c>
      <c r="C183" s="26" t="s">
        <v>133</v>
      </c>
      <c r="D183" s="48">
        <v>1207</v>
      </c>
      <c r="E183" s="56">
        <f t="shared" si="94"/>
        <v>1461</v>
      </c>
      <c r="F183" s="56"/>
      <c r="G183" s="58">
        <v>18</v>
      </c>
      <c r="H183" s="58">
        <v>6.2</v>
      </c>
      <c r="I183" s="58"/>
      <c r="J183" s="58"/>
      <c r="K183" s="89">
        <f t="shared" si="96"/>
        <v>8</v>
      </c>
      <c r="L183" s="93">
        <f t="shared" si="97"/>
        <v>22</v>
      </c>
      <c r="M183" s="191">
        <f t="shared" si="98"/>
        <v>39</v>
      </c>
      <c r="N183" s="5"/>
      <c r="O183" s="5"/>
      <c r="P183" s="5"/>
      <c r="Q183" s="135">
        <f t="shared" si="95"/>
        <v>6.86</v>
      </c>
      <c r="R183" s="125">
        <f t="shared" si="81"/>
        <v>76</v>
      </c>
      <c r="S183" s="125">
        <f t="shared" si="82"/>
        <v>84</v>
      </c>
      <c r="T183" s="144">
        <f t="shared" si="83"/>
        <v>92</v>
      </c>
      <c r="U183" s="150"/>
    </row>
    <row r="184" spans="1:21" ht="15">
      <c r="A184" s="24" t="s">
        <v>92</v>
      </c>
      <c r="B184" s="25" t="s">
        <v>135</v>
      </c>
      <c r="C184" s="26" t="s">
        <v>134</v>
      </c>
      <c r="D184" s="48">
        <v>1174</v>
      </c>
      <c r="E184" s="56">
        <f t="shared" si="94"/>
        <v>1421</v>
      </c>
      <c r="F184" s="56"/>
      <c r="G184" s="58">
        <v>10.5</v>
      </c>
      <c r="H184" s="58">
        <v>7.5</v>
      </c>
      <c r="I184" s="58"/>
      <c r="J184" s="58"/>
      <c r="K184" s="89">
        <f t="shared" si="96"/>
        <v>9</v>
      </c>
      <c r="L184" s="93">
        <f t="shared" si="97"/>
        <v>25</v>
      </c>
      <c r="M184" s="191">
        <f t="shared" si="98"/>
        <v>24</v>
      </c>
      <c r="N184" s="5"/>
      <c r="O184" s="5"/>
      <c r="P184" s="5"/>
      <c r="Q184" s="135">
        <f t="shared" si="95"/>
        <v>5.4</v>
      </c>
      <c r="R184" s="125">
        <f t="shared" si="81"/>
        <v>96</v>
      </c>
      <c r="S184" s="125">
        <f t="shared" si="82"/>
        <v>107</v>
      </c>
      <c r="T184" s="144">
        <f t="shared" si="83"/>
        <v>117</v>
      </c>
      <c r="U184" s="150"/>
    </row>
    <row r="185" spans="1:21" ht="15">
      <c r="A185" s="24" t="s">
        <v>92</v>
      </c>
      <c r="B185" s="25" t="s">
        <v>135</v>
      </c>
      <c r="C185" s="26" t="s">
        <v>136</v>
      </c>
      <c r="D185" s="48">
        <v>1231</v>
      </c>
      <c r="E185" s="56">
        <f t="shared" si="94"/>
        <v>1490</v>
      </c>
      <c r="F185" s="56"/>
      <c r="G185" s="58">
        <v>12.6</v>
      </c>
      <c r="H185" s="58">
        <v>8.6999999999999993</v>
      </c>
      <c r="I185" s="58"/>
      <c r="J185" s="58"/>
      <c r="K185" s="89">
        <f t="shared" si="96"/>
        <v>10</v>
      </c>
      <c r="L185" s="93">
        <f t="shared" si="97"/>
        <v>29</v>
      </c>
      <c r="M185" s="191">
        <f t="shared" si="98"/>
        <v>28</v>
      </c>
      <c r="N185" s="5"/>
      <c r="O185" s="5"/>
      <c r="P185" s="5"/>
      <c r="Q185" s="135">
        <f t="shared" si="95"/>
        <v>8.120000000000001</v>
      </c>
      <c r="R185" s="125">
        <f t="shared" si="81"/>
        <v>64</v>
      </c>
      <c r="S185" s="125">
        <f t="shared" si="82"/>
        <v>71</v>
      </c>
      <c r="T185" s="144">
        <f t="shared" si="83"/>
        <v>78</v>
      </c>
      <c r="U185" s="150"/>
    </row>
    <row r="186" spans="1:21" ht="15">
      <c r="A186" s="24" t="s">
        <v>93</v>
      </c>
      <c r="B186" s="25" t="s">
        <v>93</v>
      </c>
      <c r="C186" s="221" t="s">
        <v>267</v>
      </c>
      <c r="D186" s="48">
        <v>926</v>
      </c>
      <c r="E186" s="56">
        <f t="shared" si="94"/>
        <v>1121</v>
      </c>
      <c r="F186" s="56"/>
      <c r="G186" s="58">
        <v>9</v>
      </c>
      <c r="H186" s="58">
        <v>4.5</v>
      </c>
      <c r="I186" s="58"/>
      <c r="J186" s="58"/>
      <c r="K186" s="89">
        <f t="shared" si="96"/>
        <v>6</v>
      </c>
      <c r="L186" s="93">
        <f t="shared" si="97"/>
        <v>16</v>
      </c>
      <c r="M186" s="191">
        <f t="shared" si="98"/>
        <v>21</v>
      </c>
      <c r="Q186" s="135">
        <f t="shared" si="95"/>
        <v>2.0100000000000002</v>
      </c>
      <c r="R186" s="125">
        <f t="shared" si="81"/>
        <v>260</v>
      </c>
      <c r="S186" s="125">
        <f t="shared" si="82"/>
        <v>288</v>
      </c>
      <c r="T186" s="144">
        <f t="shared" si="83"/>
        <v>316</v>
      </c>
      <c r="U186" s="150"/>
    </row>
    <row r="187" spans="1:21" ht="15.75" thickBot="1">
      <c r="A187" s="32"/>
      <c r="B187" s="34"/>
      <c r="C187" s="29"/>
      <c r="D187" s="54"/>
      <c r="E187" s="75"/>
      <c r="F187" s="75"/>
      <c r="G187" s="76"/>
      <c r="H187" s="76"/>
      <c r="I187" s="76"/>
      <c r="J187" s="76"/>
      <c r="K187" s="95"/>
      <c r="L187" s="95"/>
      <c r="M187" s="111"/>
      <c r="Q187" s="135"/>
      <c r="R187" s="125"/>
      <c r="S187" s="125"/>
      <c r="T187" s="144"/>
      <c r="U187" s="150"/>
    </row>
    <row r="188" spans="1:21" ht="16.5" thickTop="1" thickBot="1">
      <c r="A188" s="33"/>
      <c r="B188" s="254" t="s">
        <v>199</v>
      </c>
      <c r="C188" s="255"/>
      <c r="D188" s="55"/>
      <c r="E188" s="78"/>
      <c r="F188" s="78"/>
      <c r="G188" s="79"/>
      <c r="H188" s="79"/>
      <c r="I188" s="79"/>
      <c r="J188" s="79"/>
      <c r="K188" s="126"/>
      <c r="L188" s="126"/>
      <c r="M188" s="189"/>
      <c r="Q188" s="135"/>
      <c r="R188" s="125"/>
      <c r="S188" s="125"/>
      <c r="T188" s="144"/>
      <c r="U188" s="150"/>
    </row>
    <row r="189" spans="1:21" ht="15.75" thickTop="1">
      <c r="A189" s="21" t="s">
        <v>82</v>
      </c>
      <c r="B189" s="22" t="s">
        <v>94</v>
      </c>
      <c r="C189" s="18" t="s">
        <v>95</v>
      </c>
      <c r="D189" s="53">
        <v>926</v>
      </c>
      <c r="E189" s="72">
        <f t="shared" ref="E189:E194" si="99">CEILING((D189*1.21),1)</f>
        <v>1121</v>
      </c>
      <c r="F189" s="72"/>
      <c r="G189" s="74">
        <v>15</v>
      </c>
      <c r="H189" s="74">
        <v>6.5</v>
      </c>
      <c r="I189" s="74"/>
      <c r="J189" s="74"/>
      <c r="K189" s="89">
        <f t="shared" si="96"/>
        <v>8</v>
      </c>
      <c r="L189" s="93">
        <f t="shared" si="97"/>
        <v>22</v>
      </c>
      <c r="M189" s="191">
        <f t="shared" si="98"/>
        <v>33</v>
      </c>
      <c r="Q189" s="135">
        <f t="shared" ref="Q189:Q194" si="100">FLOOR(((K189*L189*M189)/1000),0.01)</f>
        <v>5.8</v>
      </c>
      <c r="R189" s="125">
        <f t="shared" si="81"/>
        <v>90</v>
      </c>
      <c r="S189" s="125">
        <f t="shared" si="82"/>
        <v>99</v>
      </c>
      <c r="T189" s="144">
        <f t="shared" si="83"/>
        <v>109</v>
      </c>
      <c r="U189" s="150"/>
    </row>
    <row r="190" spans="1:21" ht="15">
      <c r="A190" s="24" t="s">
        <v>85</v>
      </c>
      <c r="B190" s="25" t="s">
        <v>96</v>
      </c>
      <c r="C190" s="26" t="s">
        <v>98</v>
      </c>
      <c r="D190" s="48">
        <v>1091</v>
      </c>
      <c r="E190" s="56">
        <f t="shared" si="99"/>
        <v>1321</v>
      </c>
      <c r="F190" s="56"/>
      <c r="G190" s="58">
        <v>18</v>
      </c>
      <c r="H190" s="58">
        <v>8.5</v>
      </c>
      <c r="I190" s="58"/>
      <c r="J190" s="58"/>
      <c r="K190" s="89">
        <f t="shared" si="96"/>
        <v>10</v>
      </c>
      <c r="L190" s="93">
        <f t="shared" si="97"/>
        <v>28</v>
      </c>
      <c r="M190" s="191">
        <f t="shared" si="98"/>
        <v>39</v>
      </c>
      <c r="Q190" s="135">
        <f t="shared" si="100"/>
        <v>10.92</v>
      </c>
      <c r="R190" s="125">
        <f t="shared" si="81"/>
        <v>47</v>
      </c>
      <c r="S190" s="125">
        <f t="shared" si="82"/>
        <v>53</v>
      </c>
      <c r="T190" s="144">
        <f t="shared" si="83"/>
        <v>58</v>
      </c>
      <c r="U190" s="150"/>
    </row>
    <row r="191" spans="1:21" ht="15">
      <c r="A191" s="24" t="s">
        <v>97</v>
      </c>
      <c r="B191" s="25" t="s">
        <v>96</v>
      </c>
      <c r="C191" s="26" t="s">
        <v>102</v>
      </c>
      <c r="D191" s="48">
        <v>1149</v>
      </c>
      <c r="E191" s="56">
        <f t="shared" si="99"/>
        <v>1391</v>
      </c>
      <c r="F191" s="56"/>
      <c r="G191" s="58">
        <v>18.5</v>
      </c>
      <c r="H191" s="58">
        <v>9</v>
      </c>
      <c r="I191" s="58"/>
      <c r="J191" s="58"/>
      <c r="K191" s="89">
        <f t="shared" si="96"/>
        <v>10</v>
      </c>
      <c r="L191" s="93">
        <f t="shared" si="97"/>
        <v>30</v>
      </c>
      <c r="M191" s="191">
        <f t="shared" si="98"/>
        <v>40</v>
      </c>
      <c r="Q191" s="135">
        <f t="shared" si="100"/>
        <v>12</v>
      </c>
      <c r="R191" s="125">
        <f t="shared" si="81"/>
        <v>43</v>
      </c>
      <c r="S191" s="125">
        <f t="shared" si="82"/>
        <v>48</v>
      </c>
      <c r="T191" s="144">
        <f t="shared" si="83"/>
        <v>53</v>
      </c>
      <c r="U191" s="150"/>
    </row>
    <row r="192" spans="1:21" ht="15">
      <c r="A192" s="24" t="s">
        <v>97</v>
      </c>
      <c r="B192" s="25" t="s">
        <v>100</v>
      </c>
      <c r="C192" s="26" t="s">
        <v>101</v>
      </c>
      <c r="D192" s="48">
        <v>1207</v>
      </c>
      <c r="E192" s="56">
        <f t="shared" si="99"/>
        <v>1461</v>
      </c>
      <c r="F192" s="56"/>
      <c r="G192" s="58">
        <v>21</v>
      </c>
      <c r="H192" s="58">
        <v>7.5</v>
      </c>
      <c r="I192" s="58"/>
      <c r="J192" s="58"/>
      <c r="K192" s="89">
        <f t="shared" si="96"/>
        <v>9</v>
      </c>
      <c r="L192" s="93">
        <f t="shared" si="97"/>
        <v>25</v>
      </c>
      <c r="M192" s="191">
        <f t="shared" si="98"/>
        <v>45</v>
      </c>
      <c r="Q192" s="135">
        <f t="shared" si="100"/>
        <v>10.120000000000001</v>
      </c>
      <c r="R192" s="125">
        <f t="shared" si="81"/>
        <v>51</v>
      </c>
      <c r="S192" s="125">
        <f t="shared" si="82"/>
        <v>57</v>
      </c>
      <c r="T192" s="144">
        <f t="shared" si="83"/>
        <v>62</v>
      </c>
      <c r="U192" s="150"/>
    </row>
    <row r="193" spans="1:21" ht="15">
      <c r="A193" s="24" t="s">
        <v>99</v>
      </c>
      <c r="B193" s="25" t="s">
        <v>138</v>
      </c>
      <c r="C193" s="26" t="s">
        <v>137</v>
      </c>
      <c r="D193" s="48">
        <v>1231</v>
      </c>
      <c r="E193" s="56">
        <f t="shared" si="99"/>
        <v>1490</v>
      </c>
      <c r="F193" s="56"/>
      <c r="G193" s="58">
        <v>15.3</v>
      </c>
      <c r="H193" s="58">
        <v>10.6</v>
      </c>
      <c r="I193" s="58"/>
      <c r="J193" s="58"/>
      <c r="K193" s="89">
        <f t="shared" si="96"/>
        <v>12</v>
      </c>
      <c r="L193" s="93">
        <f t="shared" si="97"/>
        <v>35</v>
      </c>
      <c r="M193" s="191">
        <f t="shared" si="98"/>
        <v>34</v>
      </c>
      <c r="Q193" s="135">
        <f t="shared" si="100"/>
        <v>14.280000000000001</v>
      </c>
      <c r="R193" s="125">
        <f t="shared" si="81"/>
        <v>36</v>
      </c>
      <c r="S193" s="125">
        <f t="shared" si="82"/>
        <v>40</v>
      </c>
      <c r="T193" s="144">
        <f t="shared" si="83"/>
        <v>44</v>
      </c>
      <c r="U193" s="150"/>
    </row>
    <row r="194" spans="1:21" ht="15.75" thickBot="1">
      <c r="A194" s="192" t="s">
        <v>103</v>
      </c>
      <c r="B194" s="193" t="s">
        <v>104</v>
      </c>
      <c r="C194" s="194" t="s">
        <v>105</v>
      </c>
      <c r="D194" s="195">
        <v>1334</v>
      </c>
      <c r="E194" s="196">
        <f t="shared" si="99"/>
        <v>1615</v>
      </c>
      <c r="F194" s="196"/>
      <c r="G194" s="197">
        <v>15.5</v>
      </c>
      <c r="H194" s="197">
        <v>7</v>
      </c>
      <c r="I194" s="197"/>
      <c r="J194" s="197"/>
      <c r="K194" s="198">
        <f t="shared" si="96"/>
        <v>8</v>
      </c>
      <c r="L194" s="199">
        <f t="shared" si="97"/>
        <v>24</v>
      </c>
      <c r="M194" s="200">
        <f t="shared" si="98"/>
        <v>34</v>
      </c>
      <c r="Q194" s="135">
        <f t="shared" si="100"/>
        <v>6.5200000000000005</v>
      </c>
      <c r="R194" s="125">
        <f t="shared" si="81"/>
        <v>80</v>
      </c>
      <c r="S194" s="125">
        <f t="shared" si="82"/>
        <v>88</v>
      </c>
      <c r="T194" s="144">
        <f t="shared" si="83"/>
        <v>97</v>
      </c>
      <c r="U194" s="150"/>
    </row>
    <row r="195" spans="1:21" ht="15">
      <c r="A195" s="21" t="s">
        <v>106</v>
      </c>
      <c r="B195" s="22" t="s">
        <v>106</v>
      </c>
      <c r="C195" s="18"/>
      <c r="D195" s="53"/>
      <c r="E195" s="72"/>
      <c r="F195" s="72"/>
      <c r="G195" s="74"/>
      <c r="H195" s="74"/>
      <c r="I195" s="74"/>
      <c r="J195" s="74"/>
      <c r="K195" s="89"/>
      <c r="L195" s="93"/>
      <c r="M195" s="93"/>
      <c r="Q195" s="135"/>
      <c r="R195" s="125"/>
      <c r="S195" s="125"/>
      <c r="T195" s="144"/>
      <c r="U195" s="150"/>
    </row>
    <row r="196" spans="1:21" ht="15.75" thickBot="1">
      <c r="A196" s="32"/>
      <c r="B196" s="34"/>
      <c r="C196" s="29"/>
      <c r="D196" s="54"/>
      <c r="E196" s="75"/>
      <c r="F196" s="75"/>
      <c r="G196" s="76"/>
      <c r="H196" s="76"/>
      <c r="I196" s="76"/>
      <c r="J196" s="76"/>
      <c r="K196" s="87"/>
      <c r="L196" s="91"/>
      <c r="M196" s="91"/>
      <c r="Q196" s="136"/>
      <c r="R196" s="145"/>
      <c r="S196" s="145"/>
      <c r="T196" s="146"/>
      <c r="U196" s="150"/>
    </row>
    <row r="197" spans="1:21" ht="15.75" thickTop="1">
      <c r="C197" s="18"/>
      <c r="D197" s="53"/>
      <c r="E197" s="72"/>
      <c r="F197" s="72"/>
      <c r="G197" s="74"/>
      <c r="H197" s="74"/>
      <c r="I197" s="74"/>
      <c r="J197" s="74"/>
      <c r="K197" s="89"/>
      <c r="L197" s="93"/>
      <c r="M197" s="93"/>
    </row>
    <row r="198" spans="1:21" ht="15">
      <c r="C198" s="26"/>
      <c r="D198" s="48"/>
      <c r="E198" s="56"/>
      <c r="F198" s="56"/>
      <c r="G198" s="58"/>
      <c r="H198" s="58"/>
      <c r="I198" s="58"/>
      <c r="J198" s="58"/>
      <c r="K198" s="89"/>
      <c r="L198" s="93"/>
      <c r="M198" s="93"/>
    </row>
    <row r="199" spans="1:21" ht="15">
      <c r="C199" s="26"/>
      <c r="D199" s="48"/>
      <c r="E199" s="56"/>
      <c r="F199" s="56"/>
      <c r="G199" s="58"/>
      <c r="H199" s="58"/>
      <c r="I199" s="58"/>
      <c r="J199" s="58"/>
      <c r="K199" s="89"/>
      <c r="L199" s="93"/>
      <c r="M199" s="93"/>
    </row>
    <row r="200" spans="1:21" ht="15">
      <c r="C200" s="26" t="s">
        <v>107</v>
      </c>
      <c r="D200" s="48">
        <v>1174</v>
      </c>
      <c r="E200" s="56">
        <f t="shared" ref="E200:E210" si="101">CEILING((D200*1.21),1)</f>
        <v>1421</v>
      </c>
      <c r="F200" s="56"/>
      <c r="G200" s="58">
        <v>9.5</v>
      </c>
      <c r="H200" s="58">
        <v>8.5</v>
      </c>
      <c r="I200" s="58"/>
      <c r="J200" s="58"/>
      <c r="K200" s="89">
        <f t="shared" ref="K200:K210" si="102">CEILING((H200+1),1)</f>
        <v>10</v>
      </c>
      <c r="L200" s="93">
        <f t="shared" ref="L200:L210" si="103">CEILING(((H200*3)+2.5),1)</f>
        <v>28</v>
      </c>
      <c r="M200" s="93">
        <f t="shared" ref="M200:M210" si="104">CEILING(((G200*2)+2.5),1)</f>
        <v>22</v>
      </c>
    </row>
    <row r="201" spans="1:21" ht="15">
      <c r="C201" s="26" t="s">
        <v>107</v>
      </c>
      <c r="D201" s="48">
        <v>1174</v>
      </c>
      <c r="E201" s="56">
        <f t="shared" si="101"/>
        <v>1421</v>
      </c>
      <c r="F201" s="56"/>
      <c r="G201" s="58">
        <v>9.5</v>
      </c>
      <c r="H201" s="58">
        <v>8.5</v>
      </c>
      <c r="I201" s="58"/>
      <c r="J201" s="58"/>
      <c r="K201" s="89">
        <f t="shared" si="102"/>
        <v>10</v>
      </c>
      <c r="L201" s="93">
        <f t="shared" si="103"/>
        <v>28</v>
      </c>
      <c r="M201" s="93">
        <f t="shared" si="104"/>
        <v>22</v>
      </c>
    </row>
    <row r="202" spans="1:21" ht="15">
      <c r="C202" s="26" t="s">
        <v>107</v>
      </c>
      <c r="D202" s="48">
        <v>1174</v>
      </c>
      <c r="E202" s="56">
        <f t="shared" si="101"/>
        <v>1421</v>
      </c>
      <c r="F202" s="56"/>
      <c r="G202" s="58">
        <v>9.5</v>
      </c>
      <c r="H202" s="58">
        <v>8.5</v>
      </c>
      <c r="I202" s="58"/>
      <c r="J202" s="58"/>
      <c r="K202" s="89">
        <f t="shared" si="102"/>
        <v>10</v>
      </c>
      <c r="L202" s="93">
        <f t="shared" si="103"/>
        <v>28</v>
      </c>
      <c r="M202" s="93">
        <f t="shared" si="104"/>
        <v>22</v>
      </c>
    </row>
    <row r="203" spans="1:21" ht="15">
      <c r="C203" s="26" t="s">
        <v>107</v>
      </c>
      <c r="D203" s="48">
        <v>1174</v>
      </c>
      <c r="E203" s="56">
        <f t="shared" si="101"/>
        <v>1421</v>
      </c>
      <c r="F203" s="56"/>
      <c r="G203" s="58">
        <v>9.5</v>
      </c>
      <c r="H203" s="58">
        <v>8.5</v>
      </c>
      <c r="I203" s="58"/>
      <c r="J203" s="58"/>
      <c r="K203" s="89">
        <f t="shared" si="102"/>
        <v>10</v>
      </c>
      <c r="L203" s="93">
        <f t="shared" si="103"/>
        <v>28</v>
      </c>
      <c r="M203" s="93">
        <f t="shared" si="104"/>
        <v>22</v>
      </c>
    </row>
    <row r="204" spans="1:21" ht="15">
      <c r="C204" s="26" t="s">
        <v>107</v>
      </c>
      <c r="D204" s="48">
        <v>1174</v>
      </c>
      <c r="E204" s="56">
        <f t="shared" si="101"/>
        <v>1421</v>
      </c>
      <c r="F204" s="56"/>
      <c r="G204" s="58">
        <v>9.5</v>
      </c>
      <c r="H204" s="58">
        <v>8.5</v>
      </c>
      <c r="I204" s="58"/>
      <c r="J204" s="58"/>
      <c r="K204" s="89">
        <f t="shared" si="102"/>
        <v>10</v>
      </c>
      <c r="L204" s="93">
        <f t="shared" si="103"/>
        <v>28</v>
      </c>
      <c r="M204" s="93">
        <f t="shared" si="104"/>
        <v>22</v>
      </c>
    </row>
    <row r="205" spans="1:21" ht="15">
      <c r="C205" s="26" t="s">
        <v>107</v>
      </c>
      <c r="D205" s="48">
        <v>1174</v>
      </c>
      <c r="E205" s="56">
        <f t="shared" si="101"/>
        <v>1421</v>
      </c>
      <c r="F205" s="56"/>
      <c r="G205" s="58">
        <v>9.5</v>
      </c>
      <c r="H205" s="58">
        <v>8.5</v>
      </c>
      <c r="I205" s="58"/>
      <c r="J205" s="58"/>
      <c r="K205" s="89">
        <f t="shared" si="102"/>
        <v>10</v>
      </c>
      <c r="L205" s="93">
        <f t="shared" si="103"/>
        <v>28</v>
      </c>
      <c r="M205" s="93">
        <f t="shared" si="104"/>
        <v>22</v>
      </c>
    </row>
    <row r="206" spans="1:21" ht="15">
      <c r="C206" s="26" t="s">
        <v>107</v>
      </c>
      <c r="D206" s="48">
        <v>1174</v>
      </c>
      <c r="E206" s="56">
        <f t="shared" si="101"/>
        <v>1421</v>
      </c>
      <c r="F206" s="56"/>
      <c r="G206" s="58">
        <v>9.5</v>
      </c>
      <c r="H206" s="58">
        <v>8.5</v>
      </c>
      <c r="I206" s="58"/>
      <c r="J206" s="58"/>
      <c r="K206" s="89">
        <f t="shared" si="102"/>
        <v>10</v>
      </c>
      <c r="L206" s="93">
        <f t="shared" si="103"/>
        <v>28</v>
      </c>
      <c r="M206" s="93">
        <f t="shared" si="104"/>
        <v>22</v>
      </c>
    </row>
    <row r="207" spans="1:21" ht="15">
      <c r="C207" s="26" t="s">
        <v>107</v>
      </c>
      <c r="D207" s="48">
        <v>1174</v>
      </c>
      <c r="E207" s="56">
        <f t="shared" si="101"/>
        <v>1421</v>
      </c>
      <c r="F207" s="56"/>
      <c r="G207" s="58">
        <v>9.5</v>
      </c>
      <c r="H207" s="58">
        <v>8.5</v>
      </c>
      <c r="I207" s="58"/>
      <c r="J207" s="58"/>
      <c r="K207" s="89">
        <f t="shared" si="102"/>
        <v>10</v>
      </c>
      <c r="L207" s="93">
        <f t="shared" si="103"/>
        <v>28</v>
      </c>
      <c r="M207" s="93">
        <f t="shared" si="104"/>
        <v>22</v>
      </c>
    </row>
    <row r="208" spans="1:21" ht="15">
      <c r="C208" s="26" t="s">
        <v>107</v>
      </c>
      <c r="D208" s="48">
        <v>1174</v>
      </c>
      <c r="E208" s="56">
        <f t="shared" si="101"/>
        <v>1421</v>
      </c>
      <c r="F208" s="56"/>
      <c r="G208" s="58">
        <v>9.5</v>
      </c>
      <c r="H208" s="58">
        <v>8.5</v>
      </c>
      <c r="I208" s="58"/>
      <c r="J208" s="58"/>
      <c r="K208" s="89">
        <f t="shared" si="102"/>
        <v>10</v>
      </c>
      <c r="L208" s="93">
        <f t="shared" si="103"/>
        <v>28</v>
      </c>
      <c r="M208" s="93">
        <f t="shared" si="104"/>
        <v>22</v>
      </c>
    </row>
    <row r="209" spans="3:13" ht="15">
      <c r="C209" s="26" t="s">
        <v>107</v>
      </c>
      <c r="D209" s="48">
        <v>1174</v>
      </c>
      <c r="E209" s="56">
        <f t="shared" si="101"/>
        <v>1421</v>
      </c>
      <c r="F209" s="56"/>
      <c r="G209" s="58">
        <v>9.5</v>
      </c>
      <c r="H209" s="58">
        <v>8.5</v>
      </c>
      <c r="I209" s="58"/>
      <c r="J209" s="58"/>
      <c r="K209" s="89">
        <f t="shared" si="102"/>
        <v>10</v>
      </c>
      <c r="L209" s="93">
        <f t="shared" si="103"/>
        <v>28</v>
      </c>
      <c r="M209" s="93">
        <f t="shared" si="104"/>
        <v>22</v>
      </c>
    </row>
    <row r="210" spans="3:13" ht="15">
      <c r="C210" s="26" t="s">
        <v>107</v>
      </c>
      <c r="D210" s="48">
        <v>1174</v>
      </c>
      <c r="E210" s="56">
        <f t="shared" si="101"/>
        <v>1421</v>
      </c>
      <c r="F210" s="56"/>
      <c r="G210" s="58">
        <v>9.5</v>
      </c>
      <c r="H210" s="58">
        <v>8.5</v>
      </c>
      <c r="I210" s="58"/>
      <c r="J210" s="58"/>
      <c r="K210" s="89">
        <f t="shared" si="102"/>
        <v>10</v>
      </c>
      <c r="L210" s="93">
        <f t="shared" si="103"/>
        <v>28</v>
      </c>
      <c r="M210" s="93">
        <f t="shared" si="104"/>
        <v>22</v>
      </c>
    </row>
  </sheetData>
  <mergeCells count="9">
    <mergeCell ref="A2:D2"/>
    <mergeCell ref="A3:D3"/>
    <mergeCell ref="B178:C178"/>
    <mergeCell ref="B188:C188"/>
    <mergeCell ref="V4:Y4"/>
    <mergeCell ref="K4:M4"/>
    <mergeCell ref="G4:I4"/>
    <mergeCell ref="B177:C177"/>
    <mergeCell ref="G3:M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sqref="K147:L147 S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2013-04 KATALOG </vt:lpstr>
    </vt:vector>
  </TitlesOfParts>
  <Company>crystal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makalouš</dc:creator>
  <cp:lastModifiedBy>Uživatel</cp:lastModifiedBy>
  <cp:lastPrinted>2013-05-02T19:23:50Z</cp:lastPrinted>
  <dcterms:created xsi:type="dcterms:W3CDTF">2003-09-05T09:14:59Z</dcterms:created>
  <dcterms:modified xsi:type="dcterms:W3CDTF">2014-09-05T16:12:38Z</dcterms:modified>
</cp:coreProperties>
</file>